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Решение №  2023 от  очет об исполнении бюджета 2022\"/>
    </mc:Choice>
  </mc:AlternateContent>
  <bookViews>
    <workbookView xWindow="165" yWindow="60" windowWidth="14325" windowHeight="10935" tabRatio="685" activeTab="1"/>
  </bookViews>
  <sheets>
    <sheet name="Деф" sheetId="17" r:id="rId1"/>
    <sheet name="Дох " sheetId="44" r:id="rId2"/>
    <sheet name="СоцЭк" sheetId="28" state="hidden" r:id="rId3"/>
    <sheet name="ЗП" sheetId="29" state="hidden" r:id="rId4"/>
    <sheet name="Рем" sheetId="30" state="hidden" r:id="rId5"/>
  </sheets>
  <externalReferences>
    <externalReference r:id="rId6"/>
    <externalReference r:id="rId7"/>
  </externalReferences>
  <definedNames>
    <definedName name="_xlnm._FilterDatabase" localSheetId="1" hidden="1">'Дох '!$B$6:$N$39</definedName>
    <definedName name="вцп13">#REF!</definedName>
    <definedName name="вцпПлПер">#REF!</definedName>
    <definedName name="год">#REF!</definedName>
    <definedName name="_xlnm.Print_Titles" localSheetId="0">Деф!$5:$5</definedName>
    <definedName name="_xlnm.Print_Titles" localSheetId="1">'Дох '!$4:$6</definedName>
    <definedName name="_xlnm.Print_Titles" localSheetId="3">ЗП!$5:$5</definedName>
    <definedName name="_xlnm.Print_Titles" localSheetId="4">Рем!$5:$5</definedName>
    <definedName name="инд13">[1]индексация!$I$3:$I$975</definedName>
    <definedName name="кбк">#REF!</definedName>
    <definedName name="квр13">#REF!</definedName>
    <definedName name="кврПлПер">#REF!</definedName>
    <definedName name="кл" hidden="1">[2]Рос!$G$3:$G$1536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#REF!</definedName>
    <definedName name="Н1Публ">#REF!</definedName>
    <definedName name="Н1рцп">#REF!</definedName>
    <definedName name="Н1сбал">#REF!</definedName>
    <definedName name="Н1фун">#REF!</definedName>
    <definedName name="Н1фун1">#REF!</definedName>
    <definedName name="Н1ффп">#REF!</definedName>
    <definedName name="Н1цср">#REF!</definedName>
    <definedName name="Н1цср1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[2]спр!$C$34</definedName>
    <definedName name="_xlnm.Print_Area" localSheetId="0">Деф!$A:$C</definedName>
    <definedName name="_xlnm.Print_Area" localSheetId="1">'Дох '!$A$1:$L$63</definedName>
    <definedName name="_xlnm.Print_Area" localSheetId="3">ЗП!$A:$E</definedName>
    <definedName name="_xlnm.Print_Area" localSheetId="4">Рем!$A:$C</definedName>
    <definedName name="_xlnm.Print_Area" localSheetId="2">СоцЭк!$A:$B</definedName>
    <definedName name="ПлПер">#REF!</definedName>
    <definedName name="пр13">'[1]прямой счет'!$H$5:$H$257</definedName>
    <definedName name="Р1дата">#REF!</definedName>
    <definedName name="Р1номер">#REF!</definedName>
    <definedName name="Р2дата">#REF!</definedName>
    <definedName name="Р2номер">#REF!</definedName>
    <definedName name="Рдата" hidden="1">[2]спр!$B$4</definedName>
    <definedName name="РзПз">#REF!</definedName>
    <definedName name="РзПзПлПер">#REF!</definedName>
    <definedName name="Рномер" hidden="1">[2]спр!$B$5</definedName>
    <definedName name="спрВЦП">#REF!</definedName>
    <definedName name="сум">#REF!</definedName>
    <definedName name="СумВед">#REF!</definedName>
    <definedName name="СумВед14">#REF!</definedName>
    <definedName name="СумВед15">#REF!</definedName>
    <definedName name="сумма13">#REF!</definedName>
    <definedName name="цел13">[1]целевые!$E$2:$E$149</definedName>
  </definedNames>
  <calcPr calcId="152511"/>
</workbook>
</file>

<file path=xl/calcChain.xml><?xml version="1.0" encoding="utf-8"?>
<calcChain xmlns="http://schemas.openxmlformats.org/spreadsheetml/2006/main">
  <c r="K62" i="44" l="1"/>
  <c r="K53" i="44"/>
  <c r="K52" i="44"/>
  <c r="K51" i="44"/>
  <c r="K49" i="44"/>
  <c r="K47" i="44"/>
  <c r="K46" i="44"/>
  <c r="K45" i="44"/>
  <c r="K42" i="44"/>
  <c r="K41" i="44"/>
  <c r="K40" i="44" s="1"/>
  <c r="K36" i="44"/>
  <c r="K34" i="44"/>
  <c r="K33" i="44"/>
  <c r="K31" i="44"/>
  <c r="K30" i="44" s="1"/>
  <c r="K29" i="44" s="1"/>
  <c r="K27" i="44"/>
  <c r="K26" i="44" s="1"/>
  <c r="K24" i="44"/>
  <c r="K22" i="44"/>
  <c r="K16" i="44"/>
  <c r="K15" i="44" s="1"/>
  <c r="K11" i="44"/>
  <c r="K10" i="44" s="1"/>
  <c r="J62" i="44"/>
  <c r="J53" i="44"/>
  <c r="J52" i="44" s="1"/>
  <c r="J51" i="44" s="1"/>
  <c r="J49" i="44"/>
  <c r="J47" i="44"/>
  <c r="J46" i="44"/>
  <c r="J45" i="44"/>
  <c r="J42" i="44"/>
  <c r="J41" i="44" s="1"/>
  <c r="J40" i="44" s="1"/>
  <c r="J36" i="44"/>
  <c r="J33" i="44" s="1"/>
  <c r="J34" i="44"/>
  <c r="J31" i="44"/>
  <c r="J30" i="44" s="1"/>
  <c r="J29" i="44" s="1"/>
  <c r="J27" i="44"/>
  <c r="J26" i="44"/>
  <c r="J24" i="44"/>
  <c r="J22" i="44"/>
  <c r="J21" i="44"/>
  <c r="J16" i="44"/>
  <c r="J15" i="44"/>
  <c r="J11" i="44"/>
  <c r="J10" i="44" s="1"/>
  <c r="K21" i="44" l="1"/>
  <c r="K9" i="44" s="1"/>
  <c r="K39" i="44"/>
  <c r="K38" i="44" s="1"/>
  <c r="J39" i="44"/>
  <c r="J38" i="44" s="1"/>
  <c r="J9" i="44"/>
  <c r="K8" i="44" l="1"/>
  <c r="J8" i="44"/>
  <c r="L59" i="44" l="1"/>
  <c r="L60" i="44"/>
  <c r="L63" i="44"/>
  <c r="L61" i="44"/>
  <c r="L62" i="44" l="1"/>
  <c r="L48" i="44" l="1"/>
  <c r="L49" i="44"/>
  <c r="L50" i="44"/>
  <c r="L51" i="44"/>
  <c r="L52" i="44"/>
  <c r="L53" i="44"/>
  <c r="L54" i="44"/>
  <c r="L55" i="44"/>
  <c r="L56" i="44"/>
  <c r="L58" i="44"/>
  <c r="L57" i="44"/>
  <c r="L46" i="44" l="1"/>
  <c r="L47" i="44"/>
  <c r="L9" i="44" l="1"/>
  <c r="L10" i="44"/>
  <c r="L11" i="44"/>
  <c r="L12" i="44"/>
  <c r="L13" i="44"/>
  <c r="L14" i="44"/>
  <c r="L15" i="44"/>
  <c r="L16" i="44"/>
  <c r="L17" i="44"/>
  <c r="L18" i="44"/>
  <c r="L19" i="44"/>
  <c r="L20" i="44"/>
  <c r="L21" i="44"/>
  <c r="L22" i="44"/>
  <c r="L23" i="44"/>
  <c r="L24" i="44"/>
  <c r="L25" i="44"/>
  <c r="L26" i="44"/>
  <c r="L27" i="44"/>
  <c r="L28" i="44"/>
  <c r="L29" i="44"/>
  <c r="L30" i="44"/>
  <c r="L31" i="44"/>
  <c r="L32" i="44"/>
  <c r="L33" i="44"/>
  <c r="L34" i="44"/>
  <c r="L35" i="44"/>
  <c r="L36" i="44"/>
  <c r="L37" i="44"/>
  <c r="L38" i="44"/>
  <c r="L39" i="44"/>
  <c r="L40" i="44"/>
  <c r="L41" i="44"/>
  <c r="L42" i="44"/>
  <c r="L43" i="44"/>
  <c r="L44" i="44"/>
  <c r="L45" i="44"/>
  <c r="L8" i="44"/>
  <c r="C10" i="30" l="1"/>
  <c r="C9" i="30"/>
  <c r="C8" i="30"/>
  <c r="C7" i="30"/>
  <c r="E6" i="30"/>
  <c r="A3" i="30"/>
  <c r="A2" i="30"/>
  <c r="A1" i="30"/>
  <c r="D24" i="29"/>
  <c r="C24" i="29"/>
  <c r="D23" i="29"/>
  <c r="C23" i="29"/>
  <c r="D22" i="29"/>
  <c r="C22" i="29"/>
  <c r="D21" i="29"/>
  <c r="C21" i="29"/>
  <c r="D20" i="29"/>
  <c r="C20" i="29"/>
  <c r="D19" i="29"/>
  <c r="C19" i="29"/>
  <c r="D18" i="29"/>
  <c r="C18" i="29"/>
  <c r="D17" i="29"/>
  <c r="C17" i="29"/>
  <c r="D16" i="29"/>
  <c r="C16" i="29"/>
  <c r="D15" i="29"/>
  <c r="C15" i="29"/>
  <c r="D14" i="29"/>
  <c r="C14" i="29"/>
  <c r="D13" i="29"/>
  <c r="C13" i="29"/>
  <c r="C6" i="30" l="1"/>
  <c r="E7" i="30" s="1"/>
  <c r="E23" i="29"/>
  <c r="E15" i="29"/>
  <c r="E16" i="29"/>
  <c r="E14" i="29"/>
  <c r="E18" i="29"/>
  <c r="E20" i="29"/>
  <c r="E13" i="29"/>
  <c r="E17" i="29"/>
  <c r="E21" i="29"/>
  <c r="E19" i="29"/>
  <c r="E24" i="29"/>
  <c r="E22" i="29"/>
  <c r="D12" i="29"/>
  <c r="C12" i="29"/>
  <c r="D11" i="29"/>
  <c r="C11" i="29"/>
  <c r="D10" i="29"/>
  <c r="C10" i="29"/>
  <c r="D9" i="29"/>
  <c r="C9" i="29"/>
  <c r="D8" i="29"/>
  <c r="C8" i="29"/>
  <c r="D7" i="29"/>
  <c r="C7" i="29"/>
  <c r="C6" i="29" s="1"/>
  <c r="H6" i="29"/>
  <c r="G6" i="29"/>
  <c r="A2" i="29"/>
  <c r="A1" i="29"/>
  <c r="B13" i="28"/>
  <c r="D6" i="28"/>
  <c r="A3" i="28"/>
  <c r="A2" i="28"/>
  <c r="A1" i="28"/>
  <c r="D8" i="28" l="1"/>
  <c r="E10" i="29"/>
  <c r="E12" i="29"/>
  <c r="E8" i="29"/>
  <c r="E9" i="29"/>
  <c r="E11" i="29"/>
  <c r="C14" i="17" l="1"/>
  <c r="C13" i="17" s="1"/>
  <c r="C10" i="17" l="1"/>
  <c r="C9" i="17" s="1"/>
  <c r="C12" i="17"/>
  <c r="E7" i="29"/>
  <c r="E6" i="29" s="1"/>
  <c r="D6" i="29"/>
  <c r="H7" i="29" s="1"/>
  <c r="G7" i="29"/>
  <c r="C8" i="17" l="1"/>
  <c r="C7" i="17" s="1"/>
  <c r="C6" i="17" l="1"/>
</calcChain>
</file>

<file path=xl/sharedStrings.xml><?xml version="1.0" encoding="utf-8"?>
<sst xmlns="http://schemas.openxmlformats.org/spreadsheetml/2006/main" count="575" uniqueCount="229">
  <si>
    <t>Капитальный ремонт Гремучинского МОУ СОШ № 19</t>
  </si>
  <si>
    <t>ГОСУДАРСТВЕННАЯ ПОШЛИНА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</si>
  <si>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</si>
  <si>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Наименование</t>
  </si>
  <si>
    <t>04000</t>
  </si>
  <si>
    <t>8</t>
  </si>
  <si>
    <t>50</t>
  </si>
  <si>
    <t>ВСЕГО  ДОХОДОВ</t>
  </si>
  <si>
    <t>11</t>
  </si>
  <si>
    <t>120</t>
  </si>
  <si>
    <t>05000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</si>
  <si>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</si>
  <si>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</si>
  <si>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</si>
  <si>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</si>
  <si>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</si>
  <si>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</si>
  <si>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</si>
  <si>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НАЛОГОВЫЕ И НЕНАЛОГОВЫЕ ДОХОДЫ</t>
  </si>
  <si>
    <t>НАЛОГИ НА ПРИБЫЛЬ, ДОХОДЫ</t>
  </si>
  <si>
    <t>Налог на доходы физических лиц</t>
  </si>
  <si>
    <t>Капитальный ремонт котельной №7 с. Богучаны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</si>
  <si>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</si>
  <si>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</si>
  <si>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</si>
  <si>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</si>
  <si>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</si>
  <si>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</si>
  <si>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</si>
  <si>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</si>
  <si>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</si>
  <si>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</si>
  <si>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</si>
  <si>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</si>
  <si>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</si>
  <si>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</si>
  <si>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</si>
  <si>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</si>
  <si>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</si>
  <si>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</si>
  <si>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</si>
  <si>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</si>
  <si>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</si>
  <si>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</si>
  <si>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</si>
  <si>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</si>
  <si>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</si>
  <si>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</si>
  <si>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</si>
  <si>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</si>
  <si>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</si>
  <si>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</si>
  <si>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</si>
  <si>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</si>
  <si>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</si>
  <si>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</si>
  <si>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</si>
  <si>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</si>
  <si>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</si>
  <si>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</si>
  <si>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</si>
  <si>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</si>
  <si>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</si>
  <si>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</si>
  <si>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Сумма</t>
  </si>
  <si>
    <t>БЕЗВОЗМЕЗДНЫЕ ПОСТУПЛЕНИЯ</t>
  </si>
  <si>
    <t>НАЛОГИ НА ИМУЩЕСТВО</t>
  </si>
  <si>
    <t>Земельный налог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</si>
  <si>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</si>
  <si>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</si>
  <si>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</si>
  <si>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</si>
  <si>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ДОХОДЫ ОТ ИСПОЛЬЗОВАНИЯ ИМУЩЕСТВА, НАХОДЯЩЕГОСЯ В ГОСУДАРСТВЕННОЙ И МУНИЦИПАЛЬНОЙ СОБСТВЕННОСТИ</t>
  </si>
  <si>
    <t>Межбюджетные трансферты на дополнительное повышение размеров оплаты труда работников бюджетной сферы с 1 января 9009 года</t>
  </si>
  <si>
    <t>КОД</t>
  </si>
  <si>
    <t xml:space="preserve">Наименование </t>
  </si>
  <si>
    <t>ИСТОЧНИКИ ВНУТРЕННЕГО ФИНАНСИРОВАНИЯ ДЕФИЦИТОВ БЮДЖЕТОВ</t>
  </si>
  <si>
    <t>1</t>
  </si>
  <si>
    <t>00</t>
  </si>
  <si>
    <t>00000</t>
  </si>
  <si>
    <t>0000</t>
  </si>
  <si>
    <t>182</t>
  </si>
  <si>
    <t>01</t>
  </si>
  <si>
    <t>01000</t>
  </si>
  <si>
    <t>110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</si>
  <si>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</si>
  <si>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</si>
  <si>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</si>
  <si>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</si>
  <si>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</si>
  <si>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</si>
  <si>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</si>
  <si>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</si>
  <si>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</si>
  <si>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</si>
  <si>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</si>
  <si>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</si>
  <si>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</si>
  <si>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Изменение остатков средств на счетах по учету средств бюджета</t>
  </si>
  <si>
    <t>Уменьшение прочих остатков денежных средств бюджетов</t>
  </si>
  <si>
    <t>000</t>
  </si>
  <si>
    <t>Итого</t>
  </si>
  <si>
    <t>2</t>
  </si>
  <si>
    <t xml:space="preserve">Возврат бюджетных кредитов, предоставленных внутри страны в валюте Российской Федерации </t>
  </si>
  <si>
    <t>890 01 06 05 02 05 0000 640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</si>
  <si>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</si>
  <si>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890 01 06 05 00 00 0000 500</t>
  </si>
  <si>
    <t xml:space="preserve">Предоставление бюджетных кредитов внутри страны в валюте Российской Федерации </t>
  </si>
  <si>
    <t>890 01 06 05 02 05 0000 540</t>
  </si>
  <si>
    <t>Капитальный ремонт Говорковской СОШ № 17</t>
  </si>
  <si>
    <t>Капитальный ремонт Пинчугской СОШ № 8</t>
  </si>
  <si>
    <t>Увеличение прочих остатков денежных средств бюджетов</t>
  </si>
  <si>
    <t>10</t>
  </si>
  <si>
    <t>05030</t>
  </si>
  <si>
    <t>05035</t>
  </si>
  <si>
    <t>890</t>
  </si>
  <si>
    <t>890 01 06 05 00 00 0000 000</t>
  </si>
  <si>
    <t xml:space="preserve">Бюджетные кредиты, предоставленные внутри страны в валюте Российской Федерации </t>
  </si>
  <si>
    <t>890 01 06 05 00 00 0000 600</t>
  </si>
  <si>
    <t>02</t>
  </si>
  <si>
    <t>02000</t>
  </si>
  <si>
    <t>06</t>
  </si>
  <si>
    <t>06000</t>
  </si>
  <si>
    <t>03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</si>
  <si>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</si>
  <si>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</si>
  <si>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</si>
  <si>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3</t>
  </si>
  <si>
    <t>4</t>
  </si>
  <si>
    <t>5</t>
  </si>
  <si>
    <t>6</t>
  </si>
  <si>
    <t>7</t>
  </si>
  <si>
    <t>Акцизы по подакцизным товарам (продукции), производимым на территории РФ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</si>
  <si>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</si>
  <si>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</si>
  <si>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</si>
  <si>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</si>
  <si>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</si>
  <si>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</si>
  <si>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</si>
  <si>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</si>
  <si>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</si>
  <si>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04020</t>
  </si>
  <si>
    <t>7514</t>
  </si>
  <si>
    <t>918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</si>
  <si>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</si>
  <si>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</si>
  <si>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918 01 00 00 00 00 0000 000</t>
  </si>
  <si>
    <t>918 01 05 00 00 00 0000 000</t>
  </si>
  <si>
    <t>918 01 05 00 00 00 0000 500</t>
  </si>
  <si>
    <t>918 01 05 02 00 00 0000 500</t>
  </si>
  <si>
    <t>918 01 05 02 01 00 0000 510</t>
  </si>
  <si>
    <t>918 01 05 00 00 00 0000 600</t>
  </si>
  <si>
    <t>918 01 05 02 00 00 0000 600</t>
  </si>
  <si>
    <t>918 01 05 02 01 00 0000 610</t>
  </si>
  <si>
    <t>918 01 05 02 01 10 0000 610</t>
  </si>
  <si>
    <t>Уменьшение прочих остатков денежных средств бюджетов поселений</t>
  </si>
  <si>
    <t>918 01 05 02 01 10 0000 510</t>
  </si>
  <si>
    <t>Увеличение прочих остатков денежных средств бюджетов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</si>
  <si>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</si>
  <si>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02010</t>
  </si>
  <si>
    <t>16</t>
  </si>
  <si>
    <t>140</t>
  </si>
  <si>
    <t>Процент исполнения</t>
  </si>
  <si>
    <t>06043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</si>
  <si>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</si>
  <si>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02020</t>
  </si>
  <si>
    <t>7412</t>
  </si>
  <si>
    <t>№ п/п</t>
  </si>
  <si>
    <t>10000</t>
  </si>
  <si>
    <t>15001</t>
  </si>
  <si>
    <t>7601</t>
  </si>
  <si>
    <t>8013</t>
  </si>
  <si>
    <t>30000</t>
  </si>
  <si>
    <t>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</si>
  <si>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</si>
  <si>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40000</t>
  </si>
  <si>
    <t>49999</t>
  </si>
  <si>
    <t>8012</t>
  </si>
  <si>
    <t>7508</t>
  </si>
  <si>
    <t>9961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</si>
  <si>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</si>
  <si>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02030</t>
  </si>
  <si>
    <t>Земельный налог с физических лиц, обладающих земельным участком, расположенным в границах сельских поселений</t>
  </si>
  <si>
    <t>150</t>
  </si>
  <si>
    <t>30024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</si>
  <si>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</si>
  <si>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Дотации бюджетам сельских поселений на выравнивание бюджетной обеспеченности (за счет средств краевого бюджета)</t>
  </si>
  <si>
    <t>Дотации бюджетам сельских поселений на выравнивание бюджетной обеспеченности (за счет средств районного бюджета)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</si>
  <si>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</t>
  </si>
  <si>
    <t>Прочие межбюджетные трансферты, передаваемые бюджетам сельских поселений (на сбалансированность местных бюджетов)</t>
  </si>
  <si>
    <t>Прочие межбюджетные трансферты, передаваемые бюджетам сельских поселений (на реализацию мероприятий, предусмотренных ДЦП «Молодежь Приангарья»)</t>
  </si>
  <si>
    <t>НАЛОГИ НА ТОВАРЫ (РАБОТЫ, УСЛУГИ), РЕАЛИЗУЕМЫЕ НА ТЕРРИТОРИИ РОССИЙСКОЙ ФЕДЕРАЦИИ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</si>
  <si>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</si>
  <si>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</si>
  <si>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</si>
  <si>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</si>
  <si>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</si>
  <si>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</si>
  <si>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</si>
  <si>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</si>
  <si>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</si>
  <si>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</si>
  <si>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</si>
  <si>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2724</t>
  </si>
  <si>
    <t>Приложение № 1 к решению
Шиверского сельского Совета депутатов
№       от     .2023</t>
  </si>
  <si>
    <t xml:space="preserve">Источники внутреннего финансирования дефицита  бюджета Шиверского сельсовета на 2022 год </t>
  </si>
  <si>
    <t>Исполнено за 2022 год</t>
  </si>
  <si>
    <t xml:space="preserve">Исполнение  бюджета Шиверского сельсовета по доходам за 2022 год </t>
  </si>
  <si>
    <t xml:space="preserve"> План на 2022 год</t>
  </si>
  <si>
    <t>Платежи в целях возмещения причиненного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</si>
  <si>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</si>
  <si>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10100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</si>
  <si>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</si>
  <si>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</si>
  <si>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1034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</si>
  <si>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 )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</si>
  <si>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  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</si>
  <si>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</si>
  <si>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трансферты, передаваемые бюджетам сельских поселений (за содействие развитию налогового потенциала)</t>
  </si>
  <si>
    <t>7745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</si>
  <si>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</si>
  <si>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9930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</si>
  <si>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</si>
  <si>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18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</si>
  <si>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</si>
  <si>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60010</t>
  </si>
  <si>
    <t>9911</t>
  </si>
  <si>
    <t>Приложение № 2 к решению
Шиверского сельского Совета депутатов
№       от     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</si>
</sst>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0;[Red]\-#,##0.00;&quot;-&quot;"/>
    <numFmt numFmtId="168" formatCode="\О\б\щ\и\й"/>
    <numFmt numFmtId="169" formatCode="?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indexed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6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6" fontId="6" fillId="0" borderId="1" xfId="19" applyNumberFormat="1" applyFont="1" applyBorder="1" applyAlignment="1">
      <alignment horizontal="right" vertical="center"/>
    </xf>
    <xf numFmtId="49" fontId="21" fillId="0" borderId="2" xfId="5" applyNumberFormat="1" applyFill="1" applyBorder="1" applyAlignment="1">
      <alignment vertical="center"/>
    </xf>
    <xf numFmtId="0" fontId="21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6" fontId="21" fillId="0" borderId="2" xfId="3" applyNumberFormat="1" applyFill="1" applyBorder="1"/>
    <xf numFmtId="165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1" fillId="0" borderId="3" xfId="2" applyFill="1" applyBorder="1" applyAlignment="1">
      <alignment horizontal="left" wrapText="1"/>
    </xf>
    <xf numFmtId="49" fontId="21" fillId="0" borderId="1" xfId="1" applyNumberFormat="1" applyFill="1" applyBorder="1" applyAlignment="1">
      <alignment vertical="center"/>
    </xf>
    <xf numFmtId="165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8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vertical="top" wrapText="1"/>
    </xf>
    <xf numFmtId="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 vertical="top" wrapText="1"/>
    </xf>
    <xf numFmtId="0" fontId="12" fillId="0" borderId="0" xfId="0" applyFont="1" applyAlignment="1">
      <alignment wrapText="1"/>
    </xf>
    <xf numFmtId="0" fontId="15" fillId="0" borderId="1" xfId="0" applyFont="1" applyBorder="1" applyAlignment="1">
      <alignment horizontal="center"/>
    </xf>
    <xf numFmtId="165" fontId="16" fillId="0" borderId="1" xfId="18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" fontId="16" fillId="0" borderId="1" xfId="0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/>
    <xf numFmtId="0" fontId="18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4" fontId="19" fillId="0" borderId="1" xfId="0" applyNumberFormat="1" applyFont="1" applyBorder="1" applyAlignment="1"/>
    <xf numFmtId="4" fontId="18" fillId="0" borderId="1" xfId="0" applyNumberFormat="1" applyFont="1" applyBorder="1" applyAlignment="1"/>
    <xf numFmtId="0" fontId="18" fillId="0" borderId="1" xfId="0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18" fillId="0" borderId="1" xfId="0" applyFont="1" applyFill="1" applyBorder="1" applyAlignment="1">
      <alignment wrapText="1"/>
    </xf>
    <xf numFmtId="4" fontId="18" fillId="0" borderId="1" xfId="0" applyNumberFormat="1" applyFont="1" applyBorder="1"/>
    <xf numFmtId="0" fontId="19" fillId="0" borderId="7" xfId="0" applyFont="1" applyBorder="1" applyAlignment="1"/>
    <xf numFmtId="0" fontId="12" fillId="0" borderId="0" xfId="0" applyFont="1" applyFill="1"/>
    <xf numFmtId="166" fontId="13" fillId="0" borderId="0" xfId="0" applyNumberFormat="1" applyFont="1" applyFill="1" applyBorder="1" applyAlignment="1">
      <alignment horizontal="left" wrapText="1"/>
    </xf>
    <xf numFmtId="4" fontId="17" fillId="0" borderId="0" xfId="0" applyNumberFormat="1" applyFont="1" applyFill="1" applyAlignment="1">
      <alignment horizontal="left"/>
    </xf>
    <xf numFmtId="4" fontId="12" fillId="0" borderId="0" xfId="0" applyNumberFormat="1" applyFont="1" applyFill="1"/>
    <xf numFmtId="0" fontId="14" fillId="0" borderId="0" xfId="0" applyFont="1" applyFill="1"/>
    <xf numFmtId="49" fontId="24" fillId="0" borderId="1" xfId="0" applyNumberFormat="1" applyFont="1" applyBorder="1" applyAlignment="1">
      <alignment horizontal="center" vertical="center" textRotation="90"/>
    </xf>
    <xf numFmtId="49" fontId="24" fillId="0" borderId="1" xfId="0" applyNumberFormat="1" applyFont="1" applyBorder="1" applyAlignment="1">
      <alignment horizontal="center" vertical="center" textRotation="90" wrapText="1"/>
    </xf>
    <xf numFmtId="0" fontId="25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4" xfId="0" applyFont="1" applyFill="1" applyBorder="1"/>
    <xf numFmtId="0" fontId="12" fillId="0" borderId="9" xfId="0" applyFont="1" applyFill="1" applyBorder="1"/>
    <xf numFmtId="0" fontId="24" fillId="0" borderId="6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/>
    </xf>
    <xf numFmtId="169" fontId="27" fillId="0" borderId="1" xfId="0" applyNumberFormat="1" applyFont="1" applyFill="1" applyBorder="1" applyAlignment="1">
      <alignment horizontal="left" vertical="center" wrapText="1"/>
    </xf>
    <xf numFmtId="49" fontId="27" fillId="0" borderId="1" xfId="0" applyNumberFormat="1" applyFont="1" applyBorder="1" applyAlignment="1">
      <alignment horizontal="center"/>
    </xf>
    <xf numFmtId="4" fontId="27" fillId="0" borderId="1" xfId="0" applyNumberFormat="1" applyFont="1" applyBorder="1" applyAlignment="1">
      <alignment horizontal="right"/>
    </xf>
    <xf numFmtId="0" fontId="27" fillId="0" borderId="1" xfId="0" applyFont="1" applyFill="1" applyBorder="1" applyAlignment="1">
      <alignment wrapText="1"/>
    </xf>
    <xf numFmtId="49" fontId="27" fillId="0" borderId="1" xfId="0" applyNumberFormat="1" applyFont="1" applyBorder="1"/>
    <xf numFmtId="0" fontId="27" fillId="2" borderId="1" xfId="0" applyFont="1" applyFill="1" applyBorder="1" applyAlignment="1">
      <alignment wrapText="1"/>
    </xf>
    <xf numFmtId="49" fontId="27" fillId="2" borderId="1" xfId="0" applyNumberFormat="1" applyFont="1" applyFill="1" applyBorder="1" applyAlignment="1">
      <alignment horizontal="center"/>
    </xf>
    <xf numFmtId="4" fontId="27" fillId="2" borderId="1" xfId="0" applyNumberFormat="1" applyFont="1" applyFill="1" applyBorder="1" applyAlignment="1">
      <alignment horizontal="right"/>
    </xf>
    <xf numFmtId="4" fontId="27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49" fontId="27" fillId="0" borderId="1" xfId="0" applyNumberFormat="1" applyFont="1" applyFill="1" applyBorder="1"/>
    <xf numFmtId="4" fontId="27" fillId="0" borderId="1" xfId="0" applyNumberFormat="1" applyFont="1" applyFill="1" applyBorder="1" applyAlignment="1">
      <alignment horizontal="right"/>
    </xf>
    <xf numFmtId="0" fontId="27" fillId="0" borderId="1" xfId="0" applyFont="1" applyFill="1" applyBorder="1" applyAlignment="1">
      <alignment horizontal="left" vertical="center" wrapText="1"/>
    </xf>
    <xf numFmtId="169" fontId="27" fillId="0" borderId="1" xfId="0" applyNumberFormat="1" applyFont="1" applyBorder="1" applyAlignment="1" applyProtection="1">
      <alignment horizontal="left" vertical="center" wrapText="1"/>
    </xf>
    <xf numFmtId="49" fontId="27" fillId="0" borderId="1" xfId="0" applyNumberFormat="1" applyFont="1" applyBorder="1" applyAlignment="1" applyProtection="1">
      <alignment horizontal="left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/>
    <xf numFmtId="0" fontId="27" fillId="2" borderId="1" xfId="0" applyFont="1" applyFill="1" applyBorder="1" applyAlignment="1">
      <alignment vertical="top" wrapText="1"/>
    </xf>
    <xf numFmtId="0" fontId="28" fillId="2" borderId="1" xfId="0" applyFont="1" applyFill="1" applyBorder="1" applyAlignment="1">
      <alignment wrapText="1"/>
    </xf>
    <xf numFmtId="0" fontId="20" fillId="0" borderId="0" xfId="0" applyFont="1" applyBorder="1" applyAlignment="1">
      <alignment horizontal="center" wrapText="1"/>
    </xf>
    <xf numFmtId="0" fontId="12" fillId="0" borderId="0" xfId="0" applyFont="1" applyAlignment="1">
      <alignment horizontal="right" wrapText="1"/>
    </xf>
    <xf numFmtId="0" fontId="20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right" wrapText="1"/>
    </xf>
    <xf numFmtId="4" fontId="24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/>
    </xf>
  </cellXfs>
  <cellStyles count="20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F20"/>
  <sheetViews>
    <sheetView zoomScaleNormal="100" workbookViewId="0">
      <selection activeCell="G10" sqref="G10"/>
    </sheetView>
  </sheetViews>
  <sheetFormatPr defaultRowHeight="12.75" x14ac:dyDescent="0.2"/>
  <cols>
    <col min="1" max="1" width="28.140625" style="38" customWidth="1"/>
    <col min="2" max="2" width="54.140625" style="38" customWidth="1"/>
    <col min="3" max="3" width="16.42578125" style="38" customWidth="1"/>
    <col min="4" max="16384" width="9.140625" style="38"/>
  </cols>
  <sheetData>
    <row r="2" spans="1:6" ht="44.25" customHeight="1" x14ac:dyDescent="0.2">
      <c r="A2" s="91" t="s">
        <v>205</v>
      </c>
      <c r="B2" s="91"/>
      <c r="C2" s="91"/>
    </row>
    <row r="3" spans="1:6" ht="57" customHeight="1" x14ac:dyDescent="0.3">
      <c r="A3" s="90" t="s">
        <v>206</v>
      </c>
      <c r="B3" s="90"/>
      <c r="C3" s="90"/>
    </row>
    <row r="4" spans="1:6" ht="15.75" x14ac:dyDescent="0.25">
      <c r="B4" s="54"/>
      <c r="C4" s="54"/>
    </row>
    <row r="5" spans="1:6" ht="28.5" x14ac:dyDescent="0.25">
      <c r="A5" s="39" t="s">
        <v>74</v>
      </c>
      <c r="B5" s="39" t="s">
        <v>75</v>
      </c>
      <c r="C5" s="40" t="s">
        <v>207</v>
      </c>
    </row>
    <row r="6" spans="1:6" ht="30" x14ac:dyDescent="0.25">
      <c r="A6" s="37" t="s">
        <v>147</v>
      </c>
      <c r="B6" s="41" t="s">
        <v>76</v>
      </c>
      <c r="C6" s="36">
        <f>C7</f>
        <v>26544.199999999255</v>
      </c>
    </row>
    <row r="7" spans="1:6" ht="28.5" x14ac:dyDescent="0.2">
      <c r="A7" s="37" t="s">
        <v>148</v>
      </c>
      <c r="B7" s="35" t="s">
        <v>98</v>
      </c>
      <c r="C7" s="42">
        <f>C8+C12</f>
        <v>26544.199999999255</v>
      </c>
    </row>
    <row r="8" spans="1:6" ht="28.5" x14ac:dyDescent="0.2">
      <c r="A8" s="37" t="s">
        <v>149</v>
      </c>
      <c r="B8" s="35" t="s">
        <v>68</v>
      </c>
      <c r="C8" s="42">
        <f>C9</f>
        <v>-10256404.800000001</v>
      </c>
    </row>
    <row r="9" spans="1:6" ht="28.5" x14ac:dyDescent="0.2">
      <c r="A9" s="37" t="s">
        <v>150</v>
      </c>
      <c r="B9" s="35" t="s">
        <v>69</v>
      </c>
      <c r="C9" s="43">
        <f>C10</f>
        <v>-10256404.800000001</v>
      </c>
      <c r="F9" s="65"/>
    </row>
    <row r="10" spans="1:6" ht="28.5" x14ac:dyDescent="0.2">
      <c r="A10" s="37" t="s">
        <v>151</v>
      </c>
      <c r="B10" s="35" t="s">
        <v>111</v>
      </c>
      <c r="C10" s="42">
        <f>C11</f>
        <v>-10256404.800000001</v>
      </c>
    </row>
    <row r="11" spans="1:6" ht="28.5" x14ac:dyDescent="0.2">
      <c r="A11" s="37" t="s">
        <v>157</v>
      </c>
      <c r="B11" s="35" t="s">
        <v>158</v>
      </c>
      <c r="C11" s="42">
        <v>-10256404.800000001</v>
      </c>
    </row>
    <row r="12" spans="1:6" ht="28.5" x14ac:dyDescent="0.2">
      <c r="A12" s="37" t="s">
        <v>152</v>
      </c>
      <c r="B12" s="35" t="s">
        <v>70</v>
      </c>
      <c r="C12" s="42">
        <f>C13</f>
        <v>10282949</v>
      </c>
    </row>
    <row r="13" spans="1:6" ht="28.5" x14ac:dyDescent="0.2">
      <c r="A13" s="35" t="s">
        <v>153</v>
      </c>
      <c r="B13" s="35" t="s">
        <v>71</v>
      </c>
      <c r="C13" s="44">
        <f>C14</f>
        <v>10282949</v>
      </c>
    </row>
    <row r="14" spans="1:6" ht="28.5" x14ac:dyDescent="0.2">
      <c r="A14" s="35" t="s">
        <v>154</v>
      </c>
      <c r="B14" s="35" t="s">
        <v>99</v>
      </c>
      <c r="C14" s="44">
        <f>C15</f>
        <v>10282949</v>
      </c>
    </row>
    <row r="15" spans="1:6" ht="28.5" x14ac:dyDescent="0.2">
      <c r="A15" s="37" t="s">
        <v>155</v>
      </c>
      <c r="B15" s="35" t="s">
        <v>156</v>
      </c>
      <c r="C15" s="42">
        <v>10282949</v>
      </c>
      <c r="D15" s="66"/>
    </row>
    <row r="16" spans="1:6" ht="47.25" hidden="1" x14ac:dyDescent="0.25">
      <c r="A16" s="45" t="s">
        <v>116</v>
      </c>
      <c r="B16" s="46" t="s">
        <v>117</v>
      </c>
      <c r="C16" s="47">
        <v>0</v>
      </c>
    </row>
    <row r="17" spans="1:3" ht="45" hidden="1" x14ac:dyDescent="0.2">
      <c r="A17" s="45" t="s">
        <v>118</v>
      </c>
      <c r="B17" s="45" t="s">
        <v>103</v>
      </c>
      <c r="C17" s="48"/>
    </row>
    <row r="18" spans="1:3" ht="75" hidden="1" x14ac:dyDescent="0.2">
      <c r="A18" s="49" t="s">
        <v>104</v>
      </c>
      <c r="B18" s="45" t="s">
        <v>105</v>
      </c>
      <c r="C18" s="50"/>
    </row>
    <row r="19" spans="1:3" ht="30" hidden="1" x14ac:dyDescent="0.2">
      <c r="A19" s="51" t="s">
        <v>106</v>
      </c>
      <c r="B19" s="52" t="s">
        <v>107</v>
      </c>
      <c r="C19" s="53"/>
    </row>
    <row r="20" spans="1:3" ht="60" hidden="1" x14ac:dyDescent="0.2">
      <c r="A20" s="51" t="s">
        <v>108</v>
      </c>
      <c r="B20" s="52" t="s">
        <v>63</v>
      </c>
      <c r="C20" s="53"/>
    </row>
  </sheetData>
  <mergeCells count="2">
    <mergeCell ref="A3:C3"/>
    <mergeCell ref="A2:C2"/>
  </mergeCells>
  <phoneticPr fontId="8" type="noConversion"/>
  <pageMargins left="1.05" right="0.2" top="0.32" bottom="0.74803149606299213" header="0.31496062992125984" footer="0.31496062992125984"/>
  <pageSetup paperSize="9" scale="8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view="pageBreakPreview" zoomScale="60" zoomScaleNormal="100" workbookViewId="0">
      <selection activeCell="O15" sqref="O15"/>
    </sheetView>
  </sheetViews>
  <sheetFormatPr defaultRowHeight="12.75" x14ac:dyDescent="0.2"/>
  <cols>
    <col min="1" max="1" width="3.7109375" style="55" customWidth="1"/>
    <col min="2" max="2" width="51.85546875" style="55" customWidth="1"/>
    <col min="3" max="3" width="3.5703125" style="55" customWidth="1"/>
    <col min="4" max="4" width="2.28515625" style="55" customWidth="1"/>
    <col min="5" max="5" width="2.42578125" style="55" customWidth="1"/>
    <col min="6" max="6" width="5.28515625" style="55" customWidth="1"/>
    <col min="7" max="7" width="2.28515625" style="55" customWidth="1"/>
    <col min="8" max="8" width="4.140625" style="55" customWidth="1"/>
    <col min="9" max="9" width="4.5703125" style="55" customWidth="1"/>
    <col min="10" max="10" width="13.42578125" style="55" customWidth="1"/>
    <col min="11" max="11" width="15.140625" style="55" customWidth="1"/>
    <col min="12" max="12" width="11" style="55" customWidth="1"/>
    <col min="13" max="13" width="19.85546875" style="55" customWidth="1"/>
    <col min="14" max="14" width="18.42578125" style="55" customWidth="1"/>
    <col min="15" max="16384" width="9.140625" style="55"/>
  </cols>
  <sheetData>
    <row r="1" spans="1:14" ht="45" customHeight="1" x14ac:dyDescent="0.2">
      <c r="B1" s="93" t="s">
        <v>228</v>
      </c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4" ht="30" customHeight="1" x14ac:dyDescent="0.3">
      <c r="B2" s="92" t="s">
        <v>208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4" ht="12.75" customHeight="1" x14ac:dyDescent="0.2">
      <c r="A4" s="67"/>
      <c r="B4" s="95" t="s">
        <v>49</v>
      </c>
      <c r="C4" s="96" t="s">
        <v>50</v>
      </c>
      <c r="D4" s="96"/>
      <c r="E4" s="96"/>
      <c r="F4" s="96"/>
      <c r="G4" s="96"/>
      <c r="H4" s="96"/>
      <c r="I4" s="96"/>
      <c r="J4" s="94" t="s">
        <v>209</v>
      </c>
      <c r="K4" s="94" t="s">
        <v>207</v>
      </c>
      <c r="L4" s="94" t="s">
        <v>163</v>
      </c>
    </row>
    <row r="5" spans="1:14" ht="8.25" customHeight="1" x14ac:dyDescent="0.2">
      <c r="A5" s="68"/>
      <c r="B5" s="95"/>
      <c r="C5" s="96"/>
      <c r="D5" s="96"/>
      <c r="E5" s="96"/>
      <c r="F5" s="96"/>
      <c r="G5" s="96"/>
      <c r="H5" s="96"/>
      <c r="I5" s="96"/>
      <c r="J5" s="94"/>
      <c r="K5" s="94"/>
      <c r="L5" s="94"/>
    </row>
    <row r="6" spans="1:14" ht="133.5" customHeight="1" x14ac:dyDescent="0.2">
      <c r="A6" s="69" t="s">
        <v>168</v>
      </c>
      <c r="B6" s="95"/>
      <c r="C6" s="60" t="s">
        <v>51</v>
      </c>
      <c r="D6" s="60" t="s">
        <v>52</v>
      </c>
      <c r="E6" s="60" t="s">
        <v>53</v>
      </c>
      <c r="F6" s="61" t="s">
        <v>54</v>
      </c>
      <c r="G6" s="60" t="s">
        <v>55</v>
      </c>
      <c r="H6" s="60" t="s">
        <v>56</v>
      </c>
      <c r="I6" s="61" t="s">
        <v>57</v>
      </c>
      <c r="J6" s="94"/>
      <c r="K6" s="94"/>
      <c r="L6" s="94"/>
      <c r="M6" s="56"/>
      <c r="N6" s="57"/>
    </row>
    <row r="7" spans="1:14" x14ac:dyDescent="0.2">
      <c r="A7" s="70">
        <v>1</v>
      </c>
      <c r="B7" s="62">
        <v>1</v>
      </c>
      <c r="C7" s="63" t="s">
        <v>102</v>
      </c>
      <c r="D7" s="63" t="s">
        <v>127</v>
      </c>
      <c r="E7" s="63" t="s">
        <v>128</v>
      </c>
      <c r="F7" s="64" t="s">
        <v>129</v>
      </c>
      <c r="G7" s="63" t="s">
        <v>130</v>
      </c>
      <c r="H7" s="63" t="s">
        <v>131</v>
      </c>
      <c r="I7" s="64" t="s">
        <v>5</v>
      </c>
      <c r="J7" s="86">
        <v>9</v>
      </c>
      <c r="K7" s="86" t="s">
        <v>112</v>
      </c>
      <c r="L7" s="86">
        <v>11</v>
      </c>
      <c r="M7" s="58"/>
    </row>
    <row r="8" spans="1:14" x14ac:dyDescent="0.2">
      <c r="A8" s="70">
        <v>1</v>
      </c>
      <c r="B8" s="83" t="s">
        <v>7</v>
      </c>
      <c r="C8" s="81" t="s">
        <v>100</v>
      </c>
      <c r="D8" s="81" t="s">
        <v>5</v>
      </c>
      <c r="E8" s="81" t="s">
        <v>6</v>
      </c>
      <c r="F8" s="81" t="s">
        <v>79</v>
      </c>
      <c r="G8" s="81" t="s">
        <v>78</v>
      </c>
      <c r="H8" s="81" t="s">
        <v>80</v>
      </c>
      <c r="I8" s="80" t="s">
        <v>100</v>
      </c>
      <c r="J8" s="79">
        <f>J9+J38</f>
        <v>10283345.960000001</v>
      </c>
      <c r="K8" s="79">
        <f>K9+K38</f>
        <v>10256404.800000001</v>
      </c>
      <c r="L8" s="79">
        <f>K8*100/J8</f>
        <v>99.738011731737942</v>
      </c>
    </row>
    <row r="9" spans="1:14" x14ac:dyDescent="0.2">
      <c r="A9" s="70">
        <v>2</v>
      </c>
      <c r="B9" s="74" t="s">
        <v>18</v>
      </c>
      <c r="C9" s="72" t="s">
        <v>100</v>
      </c>
      <c r="D9" s="72" t="s">
        <v>77</v>
      </c>
      <c r="E9" s="72" t="s">
        <v>78</v>
      </c>
      <c r="F9" s="72" t="s">
        <v>79</v>
      </c>
      <c r="G9" s="72" t="s">
        <v>78</v>
      </c>
      <c r="H9" s="72" t="s">
        <v>80</v>
      </c>
      <c r="I9" s="72" t="s">
        <v>100</v>
      </c>
      <c r="J9" s="73">
        <f>J10+J21+J26+J29+J15+J33</f>
        <v>1236451.0000000002</v>
      </c>
      <c r="K9" s="73">
        <f>K10+K21+K26+K29+K15+K33</f>
        <v>1209509.8400000001</v>
      </c>
      <c r="L9" s="79">
        <f t="shared" ref="L9:L63" si="0">K9*100/J9</f>
        <v>97.821089553892548</v>
      </c>
    </row>
    <row r="10" spans="1:14" x14ac:dyDescent="0.2">
      <c r="A10" s="70">
        <v>3</v>
      </c>
      <c r="B10" s="74" t="s">
        <v>19</v>
      </c>
      <c r="C10" s="72" t="s">
        <v>81</v>
      </c>
      <c r="D10" s="72" t="s">
        <v>77</v>
      </c>
      <c r="E10" s="72" t="s">
        <v>82</v>
      </c>
      <c r="F10" s="72" t="s">
        <v>79</v>
      </c>
      <c r="G10" s="72" t="s">
        <v>78</v>
      </c>
      <c r="H10" s="72" t="s">
        <v>80</v>
      </c>
      <c r="I10" s="72" t="s">
        <v>100</v>
      </c>
      <c r="J10" s="73">
        <f>J11</f>
        <v>245286.24999999997</v>
      </c>
      <c r="K10" s="73">
        <f>K11</f>
        <v>205945.39</v>
      </c>
      <c r="L10" s="79">
        <f t="shared" si="0"/>
        <v>83.96124527974969</v>
      </c>
    </row>
    <row r="11" spans="1:14" x14ac:dyDescent="0.2">
      <c r="A11" s="70">
        <v>4</v>
      </c>
      <c r="B11" s="74" t="s">
        <v>20</v>
      </c>
      <c r="C11" s="72" t="s">
        <v>81</v>
      </c>
      <c r="D11" s="72" t="s">
        <v>77</v>
      </c>
      <c r="E11" s="72" t="s">
        <v>82</v>
      </c>
      <c r="F11" s="72" t="s">
        <v>120</v>
      </c>
      <c r="G11" s="72" t="s">
        <v>82</v>
      </c>
      <c r="H11" s="72" t="s">
        <v>80</v>
      </c>
      <c r="I11" s="72" t="s">
        <v>84</v>
      </c>
      <c r="J11" s="73">
        <f>J12+J13+J14</f>
        <v>245286.24999999997</v>
      </c>
      <c r="K11" s="73">
        <f>K12+K13+K14</f>
        <v>205945.39</v>
      </c>
      <c r="L11" s="79">
        <f t="shared" si="0"/>
        <v>83.96124527974969</v>
      </c>
    </row>
    <row r="12" spans="1:14" ht="63.75" x14ac:dyDescent="0.2">
      <c r="A12" s="70">
        <v>5</v>
      </c>
      <c r="B12" s="71" t="s">
        <v>159</v>
      </c>
      <c r="C12" s="72" t="s">
        <v>81</v>
      </c>
      <c r="D12" s="72" t="s">
        <v>77</v>
      </c>
      <c r="E12" s="72" t="s">
        <v>82</v>
      </c>
      <c r="F12" s="72" t="s">
        <v>160</v>
      </c>
      <c r="G12" s="72" t="s">
        <v>82</v>
      </c>
      <c r="H12" s="72" t="s">
        <v>80</v>
      </c>
      <c r="I12" s="72" t="s">
        <v>84</v>
      </c>
      <c r="J12" s="73">
        <v>241281.36</v>
      </c>
      <c r="K12" s="73">
        <v>201440.48</v>
      </c>
      <c r="L12" s="79">
        <f t="shared" si="0"/>
        <v>83.487792011782432</v>
      </c>
    </row>
    <row r="13" spans="1:14" ht="114.75" x14ac:dyDescent="0.2">
      <c r="A13" s="70">
        <v>6</v>
      </c>
      <c r="B13" s="84" t="s">
        <v>165</v>
      </c>
      <c r="C13" s="72" t="s">
        <v>81</v>
      </c>
      <c r="D13" s="72" t="s">
        <v>77</v>
      </c>
      <c r="E13" s="72" t="s">
        <v>82</v>
      </c>
      <c r="F13" s="72" t="s">
        <v>166</v>
      </c>
      <c r="G13" s="72" t="s">
        <v>82</v>
      </c>
      <c r="H13" s="72" t="s">
        <v>80</v>
      </c>
      <c r="I13" s="72" t="s">
        <v>84</v>
      </c>
      <c r="J13" s="73">
        <v>2804.02</v>
      </c>
      <c r="K13" s="73">
        <v>3304.03</v>
      </c>
      <c r="L13" s="79">
        <f t="shared" si="0"/>
        <v>117.83189848859851</v>
      </c>
    </row>
    <row r="14" spans="1:14" ht="63.75" x14ac:dyDescent="0.2">
      <c r="A14" s="70">
        <v>7</v>
      </c>
      <c r="B14" s="85" t="s">
        <v>181</v>
      </c>
      <c r="C14" s="72" t="s">
        <v>81</v>
      </c>
      <c r="D14" s="72" t="s">
        <v>77</v>
      </c>
      <c r="E14" s="72" t="s">
        <v>82</v>
      </c>
      <c r="F14" s="72" t="s">
        <v>182</v>
      </c>
      <c r="G14" s="72" t="s">
        <v>82</v>
      </c>
      <c r="H14" s="72" t="s">
        <v>80</v>
      </c>
      <c r="I14" s="72" t="s">
        <v>84</v>
      </c>
      <c r="J14" s="73">
        <v>1200.8699999999999</v>
      </c>
      <c r="K14" s="73">
        <v>1200.8800000000001</v>
      </c>
      <c r="L14" s="79">
        <f t="shared" si="0"/>
        <v>100.0008327296044</v>
      </c>
    </row>
    <row r="15" spans="1:14" ht="38.25" x14ac:dyDescent="0.2">
      <c r="A15" s="70">
        <v>8</v>
      </c>
      <c r="B15" s="71" t="s">
        <v>192</v>
      </c>
      <c r="C15" s="72" t="s">
        <v>133</v>
      </c>
      <c r="D15" s="72" t="s">
        <v>77</v>
      </c>
      <c r="E15" s="72" t="s">
        <v>123</v>
      </c>
      <c r="F15" s="72" t="s">
        <v>79</v>
      </c>
      <c r="G15" s="72" t="s">
        <v>78</v>
      </c>
      <c r="H15" s="72" t="s">
        <v>80</v>
      </c>
      <c r="I15" s="72" t="s">
        <v>100</v>
      </c>
      <c r="J15" s="73">
        <f>J16</f>
        <v>183100</v>
      </c>
      <c r="K15" s="73">
        <f>K16</f>
        <v>211240.39</v>
      </c>
      <c r="L15" s="79">
        <f t="shared" si="0"/>
        <v>115.3688640087384</v>
      </c>
    </row>
    <row r="16" spans="1:14" ht="25.5" x14ac:dyDescent="0.2">
      <c r="A16" s="70">
        <v>9</v>
      </c>
      <c r="B16" s="71" t="s">
        <v>132</v>
      </c>
      <c r="C16" s="72" t="s">
        <v>133</v>
      </c>
      <c r="D16" s="72" t="s">
        <v>77</v>
      </c>
      <c r="E16" s="72" t="s">
        <v>123</v>
      </c>
      <c r="F16" s="72" t="s">
        <v>120</v>
      </c>
      <c r="G16" s="72" t="s">
        <v>82</v>
      </c>
      <c r="H16" s="72" t="s">
        <v>80</v>
      </c>
      <c r="I16" s="72" t="s">
        <v>84</v>
      </c>
      <c r="J16" s="73">
        <f>SUM(J17:J20)</f>
        <v>183100</v>
      </c>
      <c r="K16" s="73">
        <f>SUM(K17:K20)</f>
        <v>211240.39</v>
      </c>
      <c r="L16" s="79">
        <f t="shared" si="0"/>
        <v>115.3688640087384</v>
      </c>
    </row>
    <row r="17" spans="1:12" ht="63.75" x14ac:dyDescent="0.2">
      <c r="A17" s="70">
        <v>10</v>
      </c>
      <c r="B17" s="71" t="s">
        <v>134</v>
      </c>
      <c r="C17" s="72" t="s">
        <v>133</v>
      </c>
      <c r="D17" s="72" t="s">
        <v>77</v>
      </c>
      <c r="E17" s="72" t="s">
        <v>123</v>
      </c>
      <c r="F17" s="72" t="s">
        <v>135</v>
      </c>
      <c r="G17" s="72" t="s">
        <v>82</v>
      </c>
      <c r="H17" s="72" t="s">
        <v>80</v>
      </c>
      <c r="I17" s="72" t="s">
        <v>84</v>
      </c>
      <c r="J17" s="73">
        <v>82800</v>
      </c>
      <c r="K17" s="73">
        <v>105896.28</v>
      </c>
      <c r="L17" s="79">
        <f t="shared" si="0"/>
        <v>127.89405797101449</v>
      </c>
    </row>
    <row r="18" spans="1:12" ht="76.5" x14ac:dyDescent="0.2">
      <c r="A18" s="70">
        <v>11</v>
      </c>
      <c r="B18" s="71" t="s">
        <v>136</v>
      </c>
      <c r="C18" s="72" t="s">
        <v>133</v>
      </c>
      <c r="D18" s="72" t="s">
        <v>77</v>
      </c>
      <c r="E18" s="72" t="s">
        <v>123</v>
      </c>
      <c r="F18" s="72" t="s">
        <v>137</v>
      </c>
      <c r="G18" s="72" t="s">
        <v>82</v>
      </c>
      <c r="H18" s="72" t="s">
        <v>80</v>
      </c>
      <c r="I18" s="72" t="s">
        <v>84</v>
      </c>
      <c r="J18" s="73">
        <v>500</v>
      </c>
      <c r="K18" s="73">
        <v>572.03</v>
      </c>
      <c r="L18" s="79">
        <f t="shared" si="0"/>
        <v>114.40600000000001</v>
      </c>
    </row>
    <row r="19" spans="1:12" ht="76.5" x14ac:dyDescent="0.2">
      <c r="A19" s="70">
        <v>12</v>
      </c>
      <c r="B19" s="71" t="s">
        <v>138</v>
      </c>
      <c r="C19" s="72" t="s">
        <v>133</v>
      </c>
      <c r="D19" s="72" t="s">
        <v>77</v>
      </c>
      <c r="E19" s="72" t="s">
        <v>123</v>
      </c>
      <c r="F19" s="72" t="s">
        <v>139</v>
      </c>
      <c r="G19" s="72" t="s">
        <v>82</v>
      </c>
      <c r="H19" s="72" t="s">
        <v>80</v>
      </c>
      <c r="I19" s="72" t="s">
        <v>84</v>
      </c>
      <c r="J19" s="73">
        <v>110200</v>
      </c>
      <c r="K19" s="73">
        <v>116921.46</v>
      </c>
      <c r="L19" s="79">
        <f t="shared" si="0"/>
        <v>106.09932849364792</v>
      </c>
    </row>
    <row r="20" spans="1:12" ht="76.5" x14ac:dyDescent="0.2">
      <c r="A20" s="70">
        <v>13</v>
      </c>
      <c r="B20" s="71" t="s">
        <v>140</v>
      </c>
      <c r="C20" s="72" t="s">
        <v>133</v>
      </c>
      <c r="D20" s="72" t="s">
        <v>77</v>
      </c>
      <c r="E20" s="72" t="s">
        <v>123</v>
      </c>
      <c r="F20" s="72" t="s">
        <v>141</v>
      </c>
      <c r="G20" s="72" t="s">
        <v>82</v>
      </c>
      <c r="H20" s="72" t="s">
        <v>80</v>
      </c>
      <c r="I20" s="72" t="s">
        <v>84</v>
      </c>
      <c r="J20" s="73">
        <v>-10400</v>
      </c>
      <c r="K20" s="73">
        <v>-12149.38</v>
      </c>
      <c r="L20" s="79">
        <f t="shared" si="0"/>
        <v>116.82096153846153</v>
      </c>
    </row>
    <row r="21" spans="1:12" x14ac:dyDescent="0.2">
      <c r="A21" s="70">
        <v>14</v>
      </c>
      <c r="B21" s="74" t="s">
        <v>66</v>
      </c>
      <c r="C21" s="72" t="s">
        <v>81</v>
      </c>
      <c r="D21" s="72" t="s">
        <v>77</v>
      </c>
      <c r="E21" s="72" t="s">
        <v>121</v>
      </c>
      <c r="F21" s="75" t="s">
        <v>79</v>
      </c>
      <c r="G21" s="72" t="s">
        <v>78</v>
      </c>
      <c r="H21" s="72" t="s">
        <v>80</v>
      </c>
      <c r="I21" s="72" t="s">
        <v>100</v>
      </c>
      <c r="J21" s="73">
        <f>J24+J22</f>
        <v>60500</v>
      </c>
      <c r="K21" s="73">
        <f>K24+K22</f>
        <v>44236.07</v>
      </c>
      <c r="L21" s="79">
        <f t="shared" si="0"/>
        <v>73.117471074380163</v>
      </c>
    </row>
    <row r="22" spans="1:12" x14ac:dyDescent="0.2">
      <c r="A22" s="70">
        <v>15</v>
      </c>
      <c r="B22" s="74" t="s">
        <v>124</v>
      </c>
      <c r="C22" s="72" t="s">
        <v>81</v>
      </c>
      <c r="D22" s="72" t="s">
        <v>77</v>
      </c>
      <c r="E22" s="72" t="s">
        <v>121</v>
      </c>
      <c r="F22" s="75" t="s">
        <v>83</v>
      </c>
      <c r="G22" s="72" t="s">
        <v>78</v>
      </c>
      <c r="H22" s="72" t="s">
        <v>80</v>
      </c>
      <c r="I22" s="72" t="s">
        <v>84</v>
      </c>
      <c r="J22" s="73">
        <f>J23</f>
        <v>36300</v>
      </c>
      <c r="K22" s="73">
        <f>K23</f>
        <v>20030.849999999999</v>
      </c>
      <c r="L22" s="79">
        <f t="shared" si="0"/>
        <v>55.181404958677682</v>
      </c>
    </row>
    <row r="23" spans="1:12" ht="38.25" x14ac:dyDescent="0.2">
      <c r="A23" s="70">
        <v>16</v>
      </c>
      <c r="B23" s="74" t="s">
        <v>125</v>
      </c>
      <c r="C23" s="72" t="s">
        <v>81</v>
      </c>
      <c r="D23" s="72" t="s">
        <v>77</v>
      </c>
      <c r="E23" s="72" t="s">
        <v>121</v>
      </c>
      <c r="F23" s="75" t="s">
        <v>126</v>
      </c>
      <c r="G23" s="72" t="s">
        <v>112</v>
      </c>
      <c r="H23" s="72" t="s">
        <v>80</v>
      </c>
      <c r="I23" s="72" t="s">
        <v>84</v>
      </c>
      <c r="J23" s="73">
        <v>36300</v>
      </c>
      <c r="K23" s="73">
        <v>20030.849999999999</v>
      </c>
      <c r="L23" s="79">
        <f t="shared" si="0"/>
        <v>55.181404958677682</v>
      </c>
    </row>
    <row r="24" spans="1:12" x14ac:dyDescent="0.2">
      <c r="A24" s="70">
        <v>17</v>
      </c>
      <c r="B24" s="74" t="s">
        <v>67</v>
      </c>
      <c r="C24" s="72" t="s">
        <v>81</v>
      </c>
      <c r="D24" s="72" t="s">
        <v>77</v>
      </c>
      <c r="E24" s="72" t="s">
        <v>121</v>
      </c>
      <c r="F24" s="75" t="s">
        <v>122</v>
      </c>
      <c r="G24" s="72" t="s">
        <v>78</v>
      </c>
      <c r="H24" s="72" t="s">
        <v>80</v>
      </c>
      <c r="I24" s="72" t="s">
        <v>84</v>
      </c>
      <c r="J24" s="73">
        <f>J25</f>
        <v>24200</v>
      </c>
      <c r="K24" s="73">
        <f>K25</f>
        <v>24205.22</v>
      </c>
      <c r="L24" s="79">
        <f t="shared" si="0"/>
        <v>100.02157024793388</v>
      </c>
    </row>
    <row r="25" spans="1:12" ht="25.5" x14ac:dyDescent="0.2">
      <c r="A25" s="70">
        <v>18</v>
      </c>
      <c r="B25" s="74" t="s">
        <v>183</v>
      </c>
      <c r="C25" s="72" t="s">
        <v>81</v>
      </c>
      <c r="D25" s="72" t="s">
        <v>77</v>
      </c>
      <c r="E25" s="72" t="s">
        <v>121</v>
      </c>
      <c r="F25" s="75" t="s">
        <v>164</v>
      </c>
      <c r="G25" s="72" t="s">
        <v>112</v>
      </c>
      <c r="H25" s="72" t="s">
        <v>80</v>
      </c>
      <c r="I25" s="72" t="s">
        <v>84</v>
      </c>
      <c r="J25" s="73">
        <v>24200</v>
      </c>
      <c r="K25" s="73">
        <v>24205.22</v>
      </c>
      <c r="L25" s="79">
        <f t="shared" si="0"/>
        <v>100.02157024793388</v>
      </c>
    </row>
    <row r="26" spans="1:12" x14ac:dyDescent="0.2">
      <c r="A26" s="70">
        <v>19</v>
      </c>
      <c r="B26" s="74" t="s">
        <v>1</v>
      </c>
      <c r="C26" s="72" t="s">
        <v>100</v>
      </c>
      <c r="D26" s="72" t="s">
        <v>77</v>
      </c>
      <c r="E26" s="72" t="s">
        <v>17</v>
      </c>
      <c r="F26" s="72" t="s">
        <v>79</v>
      </c>
      <c r="G26" s="72" t="s">
        <v>78</v>
      </c>
      <c r="H26" s="72" t="s">
        <v>80</v>
      </c>
      <c r="I26" s="72" t="s">
        <v>100</v>
      </c>
      <c r="J26" s="73">
        <f>J27</f>
        <v>8050</v>
      </c>
      <c r="K26" s="73">
        <f>K27</f>
        <v>8050</v>
      </c>
      <c r="L26" s="79">
        <f t="shared" si="0"/>
        <v>100</v>
      </c>
    </row>
    <row r="27" spans="1:12" ht="51" x14ac:dyDescent="0.2">
      <c r="A27" s="70">
        <v>20</v>
      </c>
      <c r="B27" s="76" t="s">
        <v>145</v>
      </c>
      <c r="C27" s="77" t="s">
        <v>100</v>
      </c>
      <c r="D27" s="77" t="s">
        <v>77</v>
      </c>
      <c r="E27" s="77" t="s">
        <v>17</v>
      </c>
      <c r="F27" s="77" t="s">
        <v>4</v>
      </c>
      <c r="G27" s="77" t="s">
        <v>82</v>
      </c>
      <c r="H27" s="77" t="s">
        <v>80</v>
      </c>
      <c r="I27" s="77" t="s">
        <v>84</v>
      </c>
      <c r="J27" s="78">
        <f>J28</f>
        <v>8050</v>
      </c>
      <c r="K27" s="78">
        <f>K28</f>
        <v>8050</v>
      </c>
      <c r="L27" s="79">
        <f t="shared" si="0"/>
        <v>100</v>
      </c>
    </row>
    <row r="28" spans="1:12" ht="63.75" x14ac:dyDescent="0.2">
      <c r="A28" s="70">
        <v>21</v>
      </c>
      <c r="B28" s="76" t="s">
        <v>146</v>
      </c>
      <c r="C28" s="77" t="s">
        <v>144</v>
      </c>
      <c r="D28" s="77" t="s">
        <v>77</v>
      </c>
      <c r="E28" s="77" t="s">
        <v>17</v>
      </c>
      <c r="F28" s="77" t="s">
        <v>142</v>
      </c>
      <c r="G28" s="77" t="s">
        <v>82</v>
      </c>
      <c r="H28" s="77" t="s">
        <v>80</v>
      </c>
      <c r="I28" s="77" t="s">
        <v>84</v>
      </c>
      <c r="J28" s="78">
        <v>8050</v>
      </c>
      <c r="K28" s="78">
        <v>8050</v>
      </c>
      <c r="L28" s="79">
        <f t="shared" si="0"/>
        <v>100</v>
      </c>
    </row>
    <row r="29" spans="1:12" ht="38.25" x14ac:dyDescent="0.2">
      <c r="A29" s="70">
        <v>22</v>
      </c>
      <c r="B29" s="74" t="s">
        <v>72</v>
      </c>
      <c r="C29" s="72" t="s">
        <v>100</v>
      </c>
      <c r="D29" s="72" t="s">
        <v>77</v>
      </c>
      <c r="E29" s="72" t="s">
        <v>8</v>
      </c>
      <c r="F29" s="75" t="s">
        <v>79</v>
      </c>
      <c r="G29" s="72" t="s">
        <v>78</v>
      </c>
      <c r="H29" s="72" t="s">
        <v>80</v>
      </c>
      <c r="I29" s="72" t="s">
        <v>100</v>
      </c>
      <c r="J29" s="73">
        <f>J30</f>
        <v>699458.16</v>
      </c>
      <c r="K29" s="73">
        <f>K30</f>
        <v>699981.4</v>
      </c>
      <c r="L29" s="79">
        <f t="shared" si="0"/>
        <v>100.07480647591558</v>
      </c>
    </row>
    <row r="30" spans="1:12" ht="76.5" x14ac:dyDescent="0.2">
      <c r="A30" s="70">
        <v>23</v>
      </c>
      <c r="B30" s="74" t="s">
        <v>2</v>
      </c>
      <c r="C30" s="72" t="s">
        <v>100</v>
      </c>
      <c r="D30" s="72" t="s">
        <v>77</v>
      </c>
      <c r="E30" s="72" t="s">
        <v>8</v>
      </c>
      <c r="F30" s="75" t="s">
        <v>10</v>
      </c>
      <c r="G30" s="72" t="s">
        <v>78</v>
      </c>
      <c r="H30" s="72" t="s">
        <v>80</v>
      </c>
      <c r="I30" s="72" t="s">
        <v>9</v>
      </c>
      <c r="J30" s="73">
        <f>J31</f>
        <v>699458.16</v>
      </c>
      <c r="K30" s="73">
        <f>K31</f>
        <v>699981.4</v>
      </c>
      <c r="L30" s="79">
        <f t="shared" si="0"/>
        <v>100.07480647591558</v>
      </c>
    </row>
    <row r="31" spans="1:12" ht="63.75" x14ac:dyDescent="0.2">
      <c r="A31" s="70">
        <v>24</v>
      </c>
      <c r="B31" s="74" t="s">
        <v>22</v>
      </c>
      <c r="C31" s="72" t="s">
        <v>100</v>
      </c>
      <c r="D31" s="72" t="s">
        <v>77</v>
      </c>
      <c r="E31" s="72" t="s">
        <v>8</v>
      </c>
      <c r="F31" s="75" t="s">
        <v>113</v>
      </c>
      <c r="G31" s="72" t="s">
        <v>78</v>
      </c>
      <c r="H31" s="72" t="s">
        <v>80</v>
      </c>
      <c r="I31" s="72" t="s">
        <v>9</v>
      </c>
      <c r="J31" s="73">
        <f>J32</f>
        <v>699458.16</v>
      </c>
      <c r="K31" s="73">
        <f>K32</f>
        <v>699981.4</v>
      </c>
      <c r="L31" s="79">
        <f t="shared" si="0"/>
        <v>100.07480647591558</v>
      </c>
    </row>
    <row r="32" spans="1:12" ht="51" x14ac:dyDescent="0.2">
      <c r="A32" s="70">
        <v>25</v>
      </c>
      <c r="B32" s="74" t="s">
        <v>203</v>
      </c>
      <c r="C32" s="72" t="s">
        <v>144</v>
      </c>
      <c r="D32" s="72" t="s">
        <v>77</v>
      </c>
      <c r="E32" s="72" t="s">
        <v>8</v>
      </c>
      <c r="F32" s="75" t="s">
        <v>114</v>
      </c>
      <c r="G32" s="72" t="s">
        <v>112</v>
      </c>
      <c r="H32" s="72" t="s">
        <v>80</v>
      </c>
      <c r="I32" s="72" t="s">
        <v>9</v>
      </c>
      <c r="J32" s="73">
        <v>699458.16</v>
      </c>
      <c r="K32" s="73">
        <v>699981.4</v>
      </c>
      <c r="L32" s="79">
        <f t="shared" si="0"/>
        <v>100.07480647591558</v>
      </c>
    </row>
    <row r="33" spans="1:12" x14ac:dyDescent="0.2">
      <c r="A33" s="70">
        <v>26</v>
      </c>
      <c r="B33" s="74" t="s">
        <v>193</v>
      </c>
      <c r="C33" s="72" t="s">
        <v>100</v>
      </c>
      <c r="D33" s="72" t="s">
        <v>77</v>
      </c>
      <c r="E33" s="72" t="s">
        <v>161</v>
      </c>
      <c r="F33" s="75" t="s">
        <v>79</v>
      </c>
      <c r="G33" s="72" t="s">
        <v>78</v>
      </c>
      <c r="H33" s="72" t="s">
        <v>80</v>
      </c>
      <c r="I33" s="72" t="s">
        <v>100</v>
      </c>
      <c r="J33" s="73">
        <f>J36+J34</f>
        <v>40056.589999999997</v>
      </c>
      <c r="K33" s="73">
        <f>K36+K34</f>
        <v>40056.589999999997</v>
      </c>
      <c r="L33" s="79">
        <f t="shared" si="0"/>
        <v>100</v>
      </c>
    </row>
    <row r="34" spans="1:12" ht="25.5" x14ac:dyDescent="0.2">
      <c r="A34" s="70">
        <v>27</v>
      </c>
      <c r="B34" s="74" t="s">
        <v>210</v>
      </c>
      <c r="C34" s="72" t="s">
        <v>100</v>
      </c>
      <c r="D34" s="72" t="s">
        <v>77</v>
      </c>
      <c r="E34" s="72" t="s">
        <v>161</v>
      </c>
      <c r="F34" s="75" t="s">
        <v>169</v>
      </c>
      <c r="G34" s="72" t="s">
        <v>78</v>
      </c>
      <c r="H34" s="72" t="s">
        <v>80</v>
      </c>
      <c r="I34" s="72" t="s">
        <v>162</v>
      </c>
      <c r="J34" s="73">
        <f>J35</f>
        <v>30000</v>
      </c>
      <c r="K34" s="73">
        <f>K35</f>
        <v>30000</v>
      </c>
      <c r="L34" s="79">
        <f t="shared" si="0"/>
        <v>100</v>
      </c>
    </row>
    <row r="35" spans="1:12" ht="51" x14ac:dyDescent="0.2">
      <c r="A35" s="70">
        <v>28</v>
      </c>
      <c r="B35" s="74" t="s">
        <v>211</v>
      </c>
      <c r="C35" s="72" t="s">
        <v>115</v>
      </c>
      <c r="D35" s="72" t="s">
        <v>77</v>
      </c>
      <c r="E35" s="72" t="s">
        <v>161</v>
      </c>
      <c r="F35" s="75" t="s">
        <v>212</v>
      </c>
      <c r="G35" s="72" t="s">
        <v>112</v>
      </c>
      <c r="H35" s="72" t="s">
        <v>80</v>
      </c>
      <c r="I35" s="72" t="s">
        <v>162</v>
      </c>
      <c r="J35" s="73">
        <v>30000</v>
      </c>
      <c r="K35" s="73">
        <v>30000</v>
      </c>
      <c r="L35" s="79">
        <f t="shared" si="0"/>
        <v>100</v>
      </c>
    </row>
    <row r="36" spans="1:12" ht="38.25" x14ac:dyDescent="0.2">
      <c r="A36" s="70">
        <v>29</v>
      </c>
      <c r="B36" s="74" t="s">
        <v>194</v>
      </c>
      <c r="C36" s="72" t="s">
        <v>100</v>
      </c>
      <c r="D36" s="72" t="s">
        <v>77</v>
      </c>
      <c r="E36" s="72" t="s">
        <v>161</v>
      </c>
      <c r="F36" s="75" t="s">
        <v>120</v>
      </c>
      <c r="G36" s="72" t="s">
        <v>78</v>
      </c>
      <c r="H36" s="72" t="s">
        <v>80</v>
      </c>
      <c r="I36" s="72" t="s">
        <v>162</v>
      </c>
      <c r="J36" s="73">
        <f>J37</f>
        <v>10056.59</v>
      </c>
      <c r="K36" s="73">
        <f>K37</f>
        <v>10056.59</v>
      </c>
      <c r="L36" s="79">
        <f t="shared" si="0"/>
        <v>100</v>
      </c>
    </row>
    <row r="37" spans="1:12" ht="51" x14ac:dyDescent="0.2">
      <c r="A37" s="70">
        <v>30</v>
      </c>
      <c r="B37" s="74" t="s">
        <v>186</v>
      </c>
      <c r="C37" s="72" t="s">
        <v>144</v>
      </c>
      <c r="D37" s="77" t="s">
        <v>77</v>
      </c>
      <c r="E37" s="77" t="s">
        <v>161</v>
      </c>
      <c r="F37" s="87" t="s">
        <v>166</v>
      </c>
      <c r="G37" s="77" t="s">
        <v>119</v>
      </c>
      <c r="H37" s="77" t="s">
        <v>80</v>
      </c>
      <c r="I37" s="77" t="s">
        <v>162</v>
      </c>
      <c r="J37" s="73">
        <v>10056.59</v>
      </c>
      <c r="K37" s="73">
        <v>10056.59</v>
      </c>
      <c r="L37" s="79">
        <f t="shared" si="0"/>
        <v>100</v>
      </c>
    </row>
    <row r="38" spans="1:12" s="59" customFormat="1" x14ac:dyDescent="0.2">
      <c r="A38" s="70">
        <v>31</v>
      </c>
      <c r="B38" s="74" t="s">
        <v>65</v>
      </c>
      <c r="C38" s="72" t="s">
        <v>144</v>
      </c>
      <c r="D38" s="72" t="s">
        <v>102</v>
      </c>
      <c r="E38" s="72" t="s">
        <v>78</v>
      </c>
      <c r="F38" s="75" t="s">
        <v>79</v>
      </c>
      <c r="G38" s="72" t="s">
        <v>78</v>
      </c>
      <c r="H38" s="72" t="s">
        <v>80</v>
      </c>
      <c r="I38" s="72" t="s">
        <v>100</v>
      </c>
      <c r="J38" s="73">
        <f>J39+J62</f>
        <v>9046894.9600000009</v>
      </c>
      <c r="K38" s="73">
        <f>K39+K62</f>
        <v>9046894.9600000009</v>
      </c>
      <c r="L38" s="79">
        <f t="shared" si="0"/>
        <v>100</v>
      </c>
    </row>
    <row r="39" spans="1:12" ht="25.5" x14ac:dyDescent="0.2">
      <c r="A39" s="70">
        <v>32</v>
      </c>
      <c r="B39" s="74" t="s">
        <v>97</v>
      </c>
      <c r="C39" s="72" t="s">
        <v>144</v>
      </c>
      <c r="D39" s="72" t="s">
        <v>102</v>
      </c>
      <c r="E39" s="72" t="s">
        <v>119</v>
      </c>
      <c r="F39" s="75" t="s">
        <v>79</v>
      </c>
      <c r="G39" s="72" t="s">
        <v>78</v>
      </c>
      <c r="H39" s="72" t="s">
        <v>80</v>
      </c>
      <c r="I39" s="72" t="s">
        <v>100</v>
      </c>
      <c r="J39" s="73">
        <f>J45+J51+J40</f>
        <v>9035028</v>
      </c>
      <c r="K39" s="73">
        <f>K45+K51+K40</f>
        <v>9035028</v>
      </c>
      <c r="L39" s="79">
        <f t="shared" si="0"/>
        <v>100</v>
      </c>
    </row>
    <row r="40" spans="1:12" ht="25.5" x14ac:dyDescent="0.2">
      <c r="A40" s="70">
        <v>33</v>
      </c>
      <c r="B40" s="74" t="s">
        <v>195</v>
      </c>
      <c r="C40" s="72" t="s">
        <v>144</v>
      </c>
      <c r="D40" s="72" t="s">
        <v>102</v>
      </c>
      <c r="E40" s="72" t="s">
        <v>119</v>
      </c>
      <c r="F40" s="75" t="s">
        <v>169</v>
      </c>
      <c r="G40" s="72" t="s">
        <v>78</v>
      </c>
      <c r="H40" s="72" t="s">
        <v>80</v>
      </c>
      <c r="I40" s="72" t="s">
        <v>184</v>
      </c>
      <c r="J40" s="73">
        <f>J41</f>
        <v>3179400</v>
      </c>
      <c r="K40" s="73">
        <f>K41</f>
        <v>3179400</v>
      </c>
      <c r="L40" s="79">
        <f t="shared" si="0"/>
        <v>100</v>
      </c>
    </row>
    <row r="41" spans="1:12" x14ac:dyDescent="0.2">
      <c r="A41" s="70">
        <v>34</v>
      </c>
      <c r="B41" s="74" t="s">
        <v>196</v>
      </c>
      <c r="C41" s="72" t="s">
        <v>144</v>
      </c>
      <c r="D41" s="72" t="s">
        <v>102</v>
      </c>
      <c r="E41" s="72" t="s">
        <v>119</v>
      </c>
      <c r="F41" s="75" t="s">
        <v>170</v>
      </c>
      <c r="G41" s="72" t="s">
        <v>78</v>
      </c>
      <c r="H41" s="72" t="s">
        <v>80</v>
      </c>
      <c r="I41" s="72" t="s">
        <v>184</v>
      </c>
      <c r="J41" s="73">
        <f>J42</f>
        <v>3179400</v>
      </c>
      <c r="K41" s="73">
        <f>K42</f>
        <v>3179400</v>
      </c>
      <c r="L41" s="79">
        <f t="shared" si="0"/>
        <v>100</v>
      </c>
    </row>
    <row r="42" spans="1:12" ht="25.5" x14ac:dyDescent="0.2">
      <c r="A42" s="70">
        <v>35</v>
      </c>
      <c r="B42" s="74" t="s">
        <v>197</v>
      </c>
      <c r="C42" s="72" t="s">
        <v>144</v>
      </c>
      <c r="D42" s="72" t="s">
        <v>102</v>
      </c>
      <c r="E42" s="72" t="s">
        <v>119</v>
      </c>
      <c r="F42" s="75" t="s">
        <v>170</v>
      </c>
      <c r="G42" s="72" t="s">
        <v>112</v>
      </c>
      <c r="H42" s="72" t="s">
        <v>80</v>
      </c>
      <c r="I42" s="72" t="s">
        <v>184</v>
      </c>
      <c r="J42" s="73">
        <f>J43+J44</f>
        <v>3179400</v>
      </c>
      <c r="K42" s="73">
        <f>K43+K44</f>
        <v>3179400</v>
      </c>
      <c r="L42" s="79">
        <f t="shared" si="0"/>
        <v>100</v>
      </c>
    </row>
    <row r="43" spans="1:12" ht="38.25" x14ac:dyDescent="0.2">
      <c r="A43" s="70">
        <v>36</v>
      </c>
      <c r="B43" s="88" t="s">
        <v>187</v>
      </c>
      <c r="C43" s="72" t="s">
        <v>144</v>
      </c>
      <c r="D43" s="72" t="s">
        <v>102</v>
      </c>
      <c r="E43" s="72" t="s">
        <v>119</v>
      </c>
      <c r="F43" s="75" t="s">
        <v>170</v>
      </c>
      <c r="G43" s="72" t="s">
        <v>112</v>
      </c>
      <c r="H43" s="72" t="s">
        <v>171</v>
      </c>
      <c r="I43" s="72" t="s">
        <v>184</v>
      </c>
      <c r="J43" s="73">
        <v>849300</v>
      </c>
      <c r="K43" s="73">
        <v>849300</v>
      </c>
      <c r="L43" s="79">
        <f t="shared" si="0"/>
        <v>100</v>
      </c>
    </row>
    <row r="44" spans="1:12" ht="38.25" x14ac:dyDescent="0.2">
      <c r="A44" s="70">
        <v>37</v>
      </c>
      <c r="B44" s="88" t="s">
        <v>188</v>
      </c>
      <c r="C44" s="72" t="s">
        <v>144</v>
      </c>
      <c r="D44" s="72" t="s">
        <v>102</v>
      </c>
      <c r="E44" s="72" t="s">
        <v>119</v>
      </c>
      <c r="F44" s="75" t="s">
        <v>170</v>
      </c>
      <c r="G44" s="72" t="s">
        <v>112</v>
      </c>
      <c r="H44" s="72" t="s">
        <v>172</v>
      </c>
      <c r="I44" s="72" t="s">
        <v>184</v>
      </c>
      <c r="J44" s="73">
        <v>2330100</v>
      </c>
      <c r="K44" s="73">
        <v>2330100</v>
      </c>
      <c r="L44" s="79">
        <f t="shared" si="0"/>
        <v>100</v>
      </c>
    </row>
    <row r="45" spans="1:12" ht="25.5" x14ac:dyDescent="0.2">
      <c r="A45" s="70">
        <v>38</v>
      </c>
      <c r="B45" s="76" t="s">
        <v>198</v>
      </c>
      <c r="C45" s="80" t="s">
        <v>144</v>
      </c>
      <c r="D45" s="80" t="s">
        <v>102</v>
      </c>
      <c r="E45" s="80" t="s">
        <v>119</v>
      </c>
      <c r="F45" s="81" t="s">
        <v>173</v>
      </c>
      <c r="G45" s="80" t="s">
        <v>78</v>
      </c>
      <c r="H45" s="80" t="s">
        <v>80</v>
      </c>
      <c r="I45" s="80" t="s">
        <v>184</v>
      </c>
      <c r="J45" s="82">
        <f>J49+J46</f>
        <v>146967</v>
      </c>
      <c r="K45" s="82">
        <f>K49+K46</f>
        <v>146967</v>
      </c>
      <c r="L45" s="79">
        <f t="shared" si="0"/>
        <v>100</v>
      </c>
    </row>
    <row r="46" spans="1:12" ht="25.5" x14ac:dyDescent="0.2">
      <c r="A46" s="70">
        <v>39</v>
      </c>
      <c r="B46" s="76" t="s">
        <v>199</v>
      </c>
      <c r="C46" s="80" t="s">
        <v>144</v>
      </c>
      <c r="D46" s="80" t="s">
        <v>102</v>
      </c>
      <c r="E46" s="80" t="s">
        <v>119</v>
      </c>
      <c r="F46" s="81" t="s">
        <v>185</v>
      </c>
      <c r="G46" s="80" t="s">
        <v>78</v>
      </c>
      <c r="H46" s="80" t="s">
        <v>80</v>
      </c>
      <c r="I46" s="80" t="s">
        <v>184</v>
      </c>
      <c r="J46" s="82">
        <f>J48</f>
        <v>6390</v>
      </c>
      <c r="K46" s="82">
        <f>K48</f>
        <v>6390</v>
      </c>
      <c r="L46" s="79">
        <f t="shared" si="0"/>
        <v>100</v>
      </c>
    </row>
    <row r="47" spans="1:12" ht="38.25" x14ac:dyDescent="0.2">
      <c r="A47" s="70">
        <v>40</v>
      </c>
      <c r="B47" s="76" t="s">
        <v>200</v>
      </c>
      <c r="C47" s="80" t="s">
        <v>144</v>
      </c>
      <c r="D47" s="80" t="s">
        <v>102</v>
      </c>
      <c r="E47" s="80" t="s">
        <v>119</v>
      </c>
      <c r="F47" s="81" t="s">
        <v>185</v>
      </c>
      <c r="G47" s="80" t="s">
        <v>112</v>
      </c>
      <c r="H47" s="80" t="s">
        <v>80</v>
      </c>
      <c r="I47" s="80" t="s">
        <v>184</v>
      </c>
      <c r="J47" s="82">
        <f>J48</f>
        <v>6390</v>
      </c>
      <c r="K47" s="82">
        <f>K48</f>
        <v>6390</v>
      </c>
      <c r="L47" s="79">
        <f t="shared" si="0"/>
        <v>100</v>
      </c>
    </row>
    <row r="48" spans="1:12" ht="63.75" x14ac:dyDescent="0.2">
      <c r="A48" s="70">
        <v>41</v>
      </c>
      <c r="B48" s="76" t="s">
        <v>189</v>
      </c>
      <c r="C48" s="80" t="s">
        <v>144</v>
      </c>
      <c r="D48" s="80" t="s">
        <v>102</v>
      </c>
      <c r="E48" s="80" t="s">
        <v>119</v>
      </c>
      <c r="F48" s="81" t="s">
        <v>185</v>
      </c>
      <c r="G48" s="80" t="s">
        <v>112</v>
      </c>
      <c r="H48" s="80" t="s">
        <v>143</v>
      </c>
      <c r="I48" s="80" t="s">
        <v>184</v>
      </c>
      <c r="J48" s="82">
        <v>6390</v>
      </c>
      <c r="K48" s="82">
        <v>6390</v>
      </c>
      <c r="L48" s="79">
        <f t="shared" si="0"/>
        <v>100</v>
      </c>
    </row>
    <row r="49" spans="1:12" ht="51" x14ac:dyDescent="0.2">
      <c r="A49" s="70">
        <v>42</v>
      </c>
      <c r="B49" s="76" t="s">
        <v>213</v>
      </c>
      <c r="C49" s="80" t="s">
        <v>144</v>
      </c>
      <c r="D49" s="80" t="s">
        <v>102</v>
      </c>
      <c r="E49" s="80" t="s">
        <v>119</v>
      </c>
      <c r="F49" s="81" t="s">
        <v>174</v>
      </c>
      <c r="G49" s="80" t="s">
        <v>78</v>
      </c>
      <c r="H49" s="80" t="s">
        <v>80</v>
      </c>
      <c r="I49" s="80" t="s">
        <v>184</v>
      </c>
      <c r="J49" s="82">
        <f>J50</f>
        <v>140577</v>
      </c>
      <c r="K49" s="82">
        <f>K50</f>
        <v>140577</v>
      </c>
      <c r="L49" s="79">
        <f t="shared" si="0"/>
        <v>100</v>
      </c>
    </row>
    <row r="50" spans="1:12" ht="38.25" x14ac:dyDescent="0.2">
      <c r="A50" s="70">
        <v>43</v>
      </c>
      <c r="B50" s="76" t="s">
        <v>175</v>
      </c>
      <c r="C50" s="80" t="s">
        <v>144</v>
      </c>
      <c r="D50" s="80" t="s">
        <v>102</v>
      </c>
      <c r="E50" s="80" t="s">
        <v>119</v>
      </c>
      <c r="F50" s="81" t="s">
        <v>174</v>
      </c>
      <c r="G50" s="80" t="s">
        <v>112</v>
      </c>
      <c r="H50" s="80" t="s">
        <v>80</v>
      </c>
      <c r="I50" s="80" t="s">
        <v>184</v>
      </c>
      <c r="J50" s="82">
        <v>140577</v>
      </c>
      <c r="K50" s="82">
        <v>140577</v>
      </c>
      <c r="L50" s="79">
        <f t="shared" si="0"/>
        <v>100</v>
      </c>
    </row>
    <row r="51" spans="1:12" x14ac:dyDescent="0.2">
      <c r="A51" s="70">
        <v>44</v>
      </c>
      <c r="B51" s="76" t="s">
        <v>59</v>
      </c>
      <c r="C51" s="80" t="s">
        <v>144</v>
      </c>
      <c r="D51" s="80" t="s">
        <v>102</v>
      </c>
      <c r="E51" s="80" t="s">
        <v>119</v>
      </c>
      <c r="F51" s="81" t="s">
        <v>176</v>
      </c>
      <c r="G51" s="80" t="s">
        <v>78</v>
      </c>
      <c r="H51" s="80" t="s">
        <v>80</v>
      </c>
      <c r="I51" s="80" t="s">
        <v>184</v>
      </c>
      <c r="J51" s="82">
        <f>J52</f>
        <v>5708661</v>
      </c>
      <c r="K51" s="82">
        <f>K52</f>
        <v>5708661</v>
      </c>
      <c r="L51" s="79">
        <f t="shared" si="0"/>
        <v>100</v>
      </c>
    </row>
    <row r="52" spans="1:12" ht="25.5" x14ac:dyDescent="0.2">
      <c r="A52" s="70">
        <v>45</v>
      </c>
      <c r="B52" s="76" t="s">
        <v>201</v>
      </c>
      <c r="C52" s="80" t="s">
        <v>144</v>
      </c>
      <c r="D52" s="80" t="s">
        <v>102</v>
      </c>
      <c r="E52" s="80" t="s">
        <v>119</v>
      </c>
      <c r="F52" s="81" t="s">
        <v>177</v>
      </c>
      <c r="G52" s="80" t="s">
        <v>78</v>
      </c>
      <c r="H52" s="80" t="s">
        <v>80</v>
      </c>
      <c r="I52" s="80" t="s">
        <v>184</v>
      </c>
      <c r="J52" s="82">
        <f>J53</f>
        <v>5708661</v>
      </c>
      <c r="K52" s="82">
        <f>K53</f>
        <v>5708661</v>
      </c>
      <c r="L52" s="79">
        <f t="shared" si="0"/>
        <v>100</v>
      </c>
    </row>
    <row r="53" spans="1:12" ht="25.5" x14ac:dyDescent="0.2">
      <c r="A53" s="70">
        <v>46</v>
      </c>
      <c r="B53" s="76" t="s">
        <v>202</v>
      </c>
      <c r="C53" s="80" t="s">
        <v>144</v>
      </c>
      <c r="D53" s="80" t="s">
        <v>102</v>
      </c>
      <c r="E53" s="80" t="s">
        <v>119</v>
      </c>
      <c r="F53" s="81" t="s">
        <v>177</v>
      </c>
      <c r="G53" s="80" t="s">
        <v>112</v>
      </c>
      <c r="H53" s="80" t="s">
        <v>80</v>
      </c>
      <c r="I53" s="80" t="s">
        <v>184</v>
      </c>
      <c r="J53" s="82">
        <f>J59+J61+J60+J55+J56+J57+J58+J54</f>
        <v>5708661</v>
      </c>
      <c r="K53" s="82">
        <f>K59+K61+K60+K55+K56+K57+K58+K54</f>
        <v>5708661</v>
      </c>
      <c r="L53" s="79">
        <f t="shared" si="0"/>
        <v>100</v>
      </c>
    </row>
    <row r="54" spans="1:12" ht="63.75" x14ac:dyDescent="0.2">
      <c r="A54" s="70">
        <v>47</v>
      </c>
      <c r="B54" s="76" t="s">
        <v>214</v>
      </c>
      <c r="C54" s="80" t="s">
        <v>144</v>
      </c>
      <c r="D54" s="80" t="s">
        <v>102</v>
      </c>
      <c r="E54" s="80" t="s">
        <v>119</v>
      </c>
      <c r="F54" s="81" t="s">
        <v>177</v>
      </c>
      <c r="G54" s="80" t="s">
        <v>112</v>
      </c>
      <c r="H54" s="80" t="s">
        <v>215</v>
      </c>
      <c r="I54" s="80" t="s">
        <v>184</v>
      </c>
      <c r="J54" s="82">
        <v>131066</v>
      </c>
      <c r="K54" s="82">
        <v>131066</v>
      </c>
      <c r="L54" s="79">
        <f t="shared" si="0"/>
        <v>100</v>
      </c>
    </row>
    <row r="55" spans="1:12" ht="51" x14ac:dyDescent="0.2">
      <c r="A55" s="70">
        <v>48</v>
      </c>
      <c r="B55" s="76" t="s">
        <v>216</v>
      </c>
      <c r="C55" s="80" t="s">
        <v>144</v>
      </c>
      <c r="D55" s="80" t="s">
        <v>102</v>
      </c>
      <c r="E55" s="80" t="s">
        <v>119</v>
      </c>
      <c r="F55" s="81" t="s">
        <v>177</v>
      </c>
      <c r="G55" s="80" t="s">
        <v>112</v>
      </c>
      <c r="H55" s="80" t="s">
        <v>204</v>
      </c>
      <c r="I55" s="80" t="s">
        <v>184</v>
      </c>
      <c r="J55" s="82">
        <v>310702</v>
      </c>
      <c r="K55" s="82">
        <v>310702</v>
      </c>
      <c r="L55" s="79">
        <f t="shared" si="0"/>
        <v>100</v>
      </c>
    </row>
    <row r="56" spans="1:12" ht="38.25" x14ac:dyDescent="0.2">
      <c r="A56" s="70">
        <v>49</v>
      </c>
      <c r="B56" s="76" t="s">
        <v>217</v>
      </c>
      <c r="C56" s="80" t="s">
        <v>144</v>
      </c>
      <c r="D56" s="80" t="s">
        <v>102</v>
      </c>
      <c r="E56" s="80" t="s">
        <v>119</v>
      </c>
      <c r="F56" s="81" t="s">
        <v>177</v>
      </c>
      <c r="G56" s="80" t="s">
        <v>112</v>
      </c>
      <c r="H56" s="80" t="s">
        <v>167</v>
      </c>
      <c r="I56" s="80" t="s">
        <v>184</v>
      </c>
      <c r="J56" s="82">
        <v>90900</v>
      </c>
      <c r="K56" s="82">
        <v>90900</v>
      </c>
      <c r="L56" s="79">
        <f t="shared" si="0"/>
        <v>100</v>
      </c>
    </row>
    <row r="57" spans="1:12" ht="63.75" x14ac:dyDescent="0.2">
      <c r="A57" s="70">
        <v>50</v>
      </c>
      <c r="B57" s="76" t="s">
        <v>218</v>
      </c>
      <c r="C57" s="80" t="s">
        <v>144</v>
      </c>
      <c r="D57" s="80" t="s">
        <v>102</v>
      </c>
      <c r="E57" s="80" t="s">
        <v>119</v>
      </c>
      <c r="F57" s="81" t="s">
        <v>177</v>
      </c>
      <c r="G57" s="80" t="s">
        <v>112</v>
      </c>
      <c r="H57" s="80" t="s">
        <v>179</v>
      </c>
      <c r="I57" s="80" t="s">
        <v>184</v>
      </c>
      <c r="J57" s="82">
        <v>229733</v>
      </c>
      <c r="K57" s="82">
        <v>229733</v>
      </c>
      <c r="L57" s="79">
        <f t="shared" si="0"/>
        <v>100</v>
      </c>
    </row>
    <row r="58" spans="1:12" ht="38.25" x14ac:dyDescent="0.2">
      <c r="A58" s="70">
        <v>51</v>
      </c>
      <c r="B58" s="76" t="s">
        <v>219</v>
      </c>
      <c r="C58" s="80" t="s">
        <v>144</v>
      </c>
      <c r="D58" s="80" t="s">
        <v>102</v>
      </c>
      <c r="E58" s="80" t="s">
        <v>119</v>
      </c>
      <c r="F58" s="81" t="s">
        <v>177</v>
      </c>
      <c r="G58" s="80" t="s">
        <v>112</v>
      </c>
      <c r="H58" s="80" t="s">
        <v>220</v>
      </c>
      <c r="I58" s="80" t="s">
        <v>184</v>
      </c>
      <c r="J58" s="82">
        <v>22447</v>
      </c>
      <c r="K58" s="82">
        <v>22447</v>
      </c>
      <c r="L58" s="79">
        <f t="shared" si="0"/>
        <v>100</v>
      </c>
    </row>
    <row r="59" spans="1:12" ht="38.25" x14ac:dyDescent="0.2">
      <c r="A59" s="70">
        <v>52</v>
      </c>
      <c r="B59" s="76" t="s">
        <v>190</v>
      </c>
      <c r="C59" s="80" t="s">
        <v>144</v>
      </c>
      <c r="D59" s="80" t="s">
        <v>102</v>
      </c>
      <c r="E59" s="80" t="s">
        <v>119</v>
      </c>
      <c r="F59" s="81" t="s">
        <v>177</v>
      </c>
      <c r="G59" s="80" t="s">
        <v>112</v>
      </c>
      <c r="H59" s="80" t="s">
        <v>178</v>
      </c>
      <c r="I59" s="80" t="s">
        <v>184</v>
      </c>
      <c r="J59" s="82">
        <v>4675200</v>
      </c>
      <c r="K59" s="82">
        <v>4675200</v>
      </c>
      <c r="L59" s="79">
        <f t="shared" si="0"/>
        <v>100</v>
      </c>
    </row>
    <row r="60" spans="1:12" ht="51" x14ac:dyDescent="0.2">
      <c r="A60" s="70">
        <v>53</v>
      </c>
      <c r="B60" s="76" t="s">
        <v>221</v>
      </c>
      <c r="C60" s="80" t="s">
        <v>144</v>
      </c>
      <c r="D60" s="80" t="s">
        <v>102</v>
      </c>
      <c r="E60" s="80" t="s">
        <v>119</v>
      </c>
      <c r="F60" s="81" t="s">
        <v>177</v>
      </c>
      <c r="G60" s="80" t="s">
        <v>112</v>
      </c>
      <c r="H60" s="80" t="s">
        <v>222</v>
      </c>
      <c r="I60" s="80" t="s">
        <v>184</v>
      </c>
      <c r="J60" s="82">
        <v>109725</v>
      </c>
      <c r="K60" s="82">
        <v>109725</v>
      </c>
      <c r="L60" s="79">
        <f t="shared" si="0"/>
        <v>100</v>
      </c>
    </row>
    <row r="61" spans="1:12" ht="38.25" x14ac:dyDescent="0.2">
      <c r="A61" s="70">
        <v>54</v>
      </c>
      <c r="B61" s="89" t="s">
        <v>191</v>
      </c>
      <c r="C61" s="80" t="s">
        <v>144</v>
      </c>
      <c r="D61" s="80" t="s">
        <v>102</v>
      </c>
      <c r="E61" s="80" t="s">
        <v>119</v>
      </c>
      <c r="F61" s="81" t="s">
        <v>177</v>
      </c>
      <c r="G61" s="80" t="s">
        <v>112</v>
      </c>
      <c r="H61" s="77" t="s">
        <v>180</v>
      </c>
      <c r="I61" s="80" t="s">
        <v>184</v>
      </c>
      <c r="J61" s="82">
        <v>138888</v>
      </c>
      <c r="K61" s="82">
        <v>138888</v>
      </c>
      <c r="L61" s="79">
        <f t="shared" si="0"/>
        <v>100</v>
      </c>
    </row>
    <row r="62" spans="1:12" ht="76.5" x14ac:dyDescent="0.2">
      <c r="A62" s="70">
        <v>55</v>
      </c>
      <c r="B62" s="76" t="s">
        <v>223</v>
      </c>
      <c r="C62" s="103" t="s">
        <v>144</v>
      </c>
      <c r="D62" s="80" t="s">
        <v>102</v>
      </c>
      <c r="E62" s="80" t="s">
        <v>224</v>
      </c>
      <c r="F62" s="81" t="s">
        <v>79</v>
      </c>
      <c r="G62" s="80" t="s">
        <v>78</v>
      </c>
      <c r="H62" s="80" t="s">
        <v>80</v>
      </c>
      <c r="I62" s="80" t="s">
        <v>184</v>
      </c>
      <c r="J62" s="82">
        <f>J63</f>
        <v>11866.96</v>
      </c>
      <c r="K62" s="82">
        <f>K63</f>
        <v>11866.96</v>
      </c>
      <c r="L62" s="79">
        <f t="shared" si="0"/>
        <v>100.00000000000001</v>
      </c>
    </row>
    <row r="63" spans="1:12" ht="76.5" x14ac:dyDescent="0.2">
      <c r="A63" s="70">
        <v>56</v>
      </c>
      <c r="B63" s="74" t="s">
        <v>225</v>
      </c>
      <c r="C63" s="103" t="s">
        <v>144</v>
      </c>
      <c r="D63" s="80" t="s">
        <v>102</v>
      </c>
      <c r="E63" s="80" t="s">
        <v>224</v>
      </c>
      <c r="F63" s="81" t="s">
        <v>226</v>
      </c>
      <c r="G63" s="80" t="s">
        <v>112</v>
      </c>
      <c r="H63" s="80" t="s">
        <v>227</v>
      </c>
      <c r="I63" s="80" t="s">
        <v>184</v>
      </c>
      <c r="J63" s="82">
        <v>11866.96</v>
      </c>
      <c r="K63" s="82">
        <v>11866.96</v>
      </c>
      <c r="L63" s="79">
        <f t="shared" si="0"/>
        <v>100.00000000000001</v>
      </c>
    </row>
  </sheetData>
  <autoFilter ref="B6:N39"/>
  <mergeCells count="7">
    <mergeCell ref="B2:L2"/>
    <mergeCell ref="B1:L1"/>
    <mergeCell ref="J4:J6"/>
    <mergeCell ref="B4:B6"/>
    <mergeCell ref="C4:I5"/>
    <mergeCell ref="K4:K6"/>
    <mergeCell ref="L4:L6"/>
  </mergeCells>
  <pageMargins left="1.1000000000000001" right="0.2" top="0.22" bottom="0.21" header="0.31496062992125984" footer="0.19685039370078741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 x14ac:dyDescent="0.2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 x14ac:dyDescent="0.2">
      <c r="A1" s="97" t="e">
        <f>"Приложение №"&amp;Нсоц&amp;" к решению
Богучанского районного Совета депутатов
от "&amp;Рдата&amp;" года №"&amp;Рномер</f>
        <v>#NAME?</v>
      </c>
      <c r="B1" s="97"/>
    </row>
    <row r="2" spans="1:4" s="23" customFormat="1" ht="48.75" customHeight="1" x14ac:dyDescent="0.2">
      <c r="A2" s="97" t="e">
        <f>"Приложение №"&amp;Н1соц&amp;" к решению
Богучанского районного Совета депутатов
от "&amp;Р1дата&amp;" года №"&amp;Р1номер</f>
        <v>#NAME?</v>
      </c>
      <c r="B2" s="97"/>
    </row>
    <row r="3" spans="1:4" s="23" customFormat="1" ht="68.25" customHeight="1" x14ac:dyDescent="0.2">
      <c r="A3" s="98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98"/>
    </row>
    <row r="4" spans="1:4" s="23" customFormat="1" ht="13.5" customHeight="1" x14ac:dyDescent="0.25">
      <c r="A4" s="24"/>
      <c r="B4" s="25" t="s">
        <v>96</v>
      </c>
    </row>
    <row r="5" spans="1:4" s="27" customFormat="1" ht="26.25" customHeight="1" x14ac:dyDescent="0.2">
      <c r="A5" s="26" t="s">
        <v>3</v>
      </c>
      <c r="B5" s="7" t="s">
        <v>64</v>
      </c>
      <c r="D5" s="28" t="s">
        <v>15</v>
      </c>
    </row>
    <row r="6" spans="1:4" ht="14.25" customHeight="1" x14ac:dyDescent="0.2">
      <c r="A6" s="8" t="s">
        <v>109</v>
      </c>
      <c r="B6" s="29"/>
      <c r="D6" s="10" t="e">
        <f>SUMIF(кл,"??? ????? ?? ?? "&amp;D5&amp;"*",сум)</f>
        <v>#REF!</v>
      </c>
    </row>
    <row r="7" spans="1:4" ht="14.25" customHeight="1" x14ac:dyDescent="0.2">
      <c r="A7" s="8" t="s">
        <v>110</v>
      </c>
      <c r="B7" s="29"/>
      <c r="D7" s="10"/>
    </row>
    <row r="8" spans="1:4" ht="14.25" customHeight="1" x14ac:dyDescent="0.2">
      <c r="A8" s="8" t="s">
        <v>11</v>
      </c>
      <c r="B8" s="29"/>
      <c r="D8" s="10" t="e">
        <f>D6-B13</f>
        <v>#REF!</v>
      </c>
    </row>
    <row r="9" spans="1:4" ht="14.25" customHeight="1" x14ac:dyDescent="0.2">
      <c r="A9" s="8" t="s">
        <v>12</v>
      </c>
      <c r="B9" s="29"/>
    </row>
    <row r="10" spans="1:4" ht="14.25" customHeight="1" x14ac:dyDescent="0.2">
      <c r="A10" s="8" t="s">
        <v>0</v>
      </c>
      <c r="B10" s="29"/>
    </row>
    <row r="11" spans="1:4" ht="14.25" customHeight="1" x14ac:dyDescent="0.2">
      <c r="A11" s="8" t="s">
        <v>21</v>
      </c>
      <c r="B11" s="29"/>
    </row>
    <row r="12" spans="1:4" ht="28.5" customHeight="1" x14ac:dyDescent="0.2">
      <c r="A12" s="8" t="s">
        <v>13</v>
      </c>
      <c r="B12" s="29"/>
    </row>
    <row r="13" spans="1:4" s="30" customFormat="1" ht="15" customHeight="1" x14ac:dyDescent="0.25">
      <c r="A13" s="33" t="s">
        <v>101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 x14ac:dyDescent="0.2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 x14ac:dyDescent="0.2">
      <c r="A1" s="97" t="e">
        <f>"Приложение №"&amp;Нзп&amp;" к решению
Богучанского районного Совета депутатов
от "&amp;Рдата&amp;" года №"&amp;Рномер</f>
        <v>#NAME?</v>
      </c>
      <c r="B1" s="97"/>
      <c r="C1" s="97"/>
      <c r="D1" s="97"/>
      <c r="E1" s="97"/>
    </row>
    <row r="2" spans="1:8" ht="46.5" customHeight="1" x14ac:dyDescent="0.2">
      <c r="A2" s="97" t="e">
        <f>"Приложение №"&amp;Н1зп&amp;" к решению
Богучанского районного Совета депутатов
от "&amp;Р1дата&amp;" года №"&amp;Р1номер</f>
        <v>#NAME?</v>
      </c>
      <c r="B2" s="97"/>
      <c r="C2" s="97"/>
      <c r="D2" s="97"/>
      <c r="E2" s="97"/>
    </row>
    <row r="3" spans="1:8" ht="45.75" customHeight="1" x14ac:dyDescent="0.35">
      <c r="A3" s="99" t="s">
        <v>16</v>
      </c>
      <c r="B3" s="99"/>
      <c r="C3" s="99"/>
      <c r="D3" s="99"/>
      <c r="E3" s="99"/>
    </row>
    <row r="4" spans="1:8" x14ac:dyDescent="0.2">
      <c r="E4" s="14" t="s">
        <v>96</v>
      </c>
    </row>
    <row r="5" spans="1:8" ht="147" customHeight="1" x14ac:dyDescent="0.2">
      <c r="A5" s="12" t="s">
        <v>3</v>
      </c>
      <c r="B5" s="12" t="s">
        <v>23</v>
      </c>
      <c r="C5" s="11" t="s">
        <v>73</v>
      </c>
      <c r="D5" s="17" t="s">
        <v>58</v>
      </c>
      <c r="E5" s="12" t="s">
        <v>101</v>
      </c>
      <c r="G5" s="13">
        <v>5210308</v>
      </c>
      <c r="H5" s="13">
        <v>5210309</v>
      </c>
    </row>
    <row r="6" spans="1:8" x14ac:dyDescent="0.2">
      <c r="A6" s="18" t="s">
        <v>14</v>
      </c>
      <c r="B6" s="18"/>
      <c r="C6" s="16" t="e">
        <f>SUM(C7:C24)</f>
        <v>#REF!</v>
      </c>
      <c r="D6" s="16" t="e">
        <f>SUM(D7:D24)</f>
        <v>#REF!</v>
      </c>
      <c r="E6" s="16" t="e">
        <f>SUM(E7:E24)</f>
        <v>#REF!</v>
      </c>
      <c r="G6" s="10" t="e">
        <f>SUMIF(кл,"??? ????? ?? ?? "&amp;G5&amp;"*",сум)</f>
        <v>#REF!</v>
      </c>
      <c r="H6" s="10" t="e">
        <f>SUMIF(кл,"??? ????? ?? ?? "&amp;H5&amp;"*",сум)</f>
        <v>#REF!</v>
      </c>
    </row>
    <row r="7" spans="1:8" ht="15" x14ac:dyDescent="0.25">
      <c r="A7" s="19" t="s">
        <v>42</v>
      </c>
      <c r="B7" s="20" t="s">
        <v>24</v>
      </c>
      <c r="C7" s="9" t="e">
        <f t="shared" ref="C7:C24" si="0">SUMIF(кл,"??? "&amp;$B7&amp;"?? ?? "&amp;G$5&amp;"*",сум)</f>
        <v>#REF!</v>
      </c>
      <c r="D7" s="9" t="e">
        <f t="shared" ref="D7:D24" si="1">SUMIF(кл,"??? "&amp;$B7&amp;"?? ?? "&amp;H$5&amp;"*",сум)</f>
        <v>#REF!</v>
      </c>
      <c r="E7" s="15" t="e">
        <f>C7+D7</f>
        <v>#REF!</v>
      </c>
      <c r="G7" s="21" t="e">
        <f>C6-G6</f>
        <v>#REF!</v>
      </c>
      <c r="H7" s="21" t="e">
        <f>D6-H6</f>
        <v>#REF!</v>
      </c>
    </row>
    <row r="8" spans="1:8" ht="15" x14ac:dyDescent="0.25">
      <c r="A8" s="19" t="s">
        <v>43</v>
      </c>
      <c r="B8" s="20" t="s">
        <v>25</v>
      </c>
      <c r="C8" s="9" t="e">
        <f t="shared" si="0"/>
        <v>#REF!</v>
      </c>
      <c r="D8" s="9" t="e">
        <f t="shared" si="1"/>
        <v>#REF!</v>
      </c>
      <c r="E8" s="15" t="e">
        <f t="shared" ref="E8:E24" si="2">C8+D8</f>
        <v>#REF!</v>
      </c>
    </row>
    <row r="9" spans="1:8" ht="15" x14ac:dyDescent="0.25">
      <c r="A9" s="19" t="s">
        <v>44</v>
      </c>
      <c r="B9" s="20" t="s">
        <v>26</v>
      </c>
      <c r="C9" s="9" t="e">
        <f t="shared" si="0"/>
        <v>#REF!</v>
      </c>
      <c r="D9" s="9" t="e">
        <f t="shared" si="1"/>
        <v>#REF!</v>
      </c>
      <c r="E9" s="15" t="e">
        <f t="shared" si="2"/>
        <v>#REF!</v>
      </c>
    </row>
    <row r="10" spans="1:8" ht="15" x14ac:dyDescent="0.25">
      <c r="A10" s="19" t="s">
        <v>45</v>
      </c>
      <c r="B10" s="20" t="s">
        <v>27</v>
      </c>
      <c r="C10" s="9" t="e">
        <f t="shared" si="0"/>
        <v>#REF!</v>
      </c>
      <c r="D10" s="9" t="e">
        <f t="shared" si="1"/>
        <v>#REF!</v>
      </c>
      <c r="E10" s="15" t="e">
        <f t="shared" si="2"/>
        <v>#REF!</v>
      </c>
    </row>
    <row r="11" spans="1:8" ht="15" x14ac:dyDescent="0.25">
      <c r="A11" s="19" t="s">
        <v>46</v>
      </c>
      <c r="B11" s="20" t="s">
        <v>28</v>
      </c>
      <c r="C11" s="9" t="e">
        <f t="shared" si="0"/>
        <v>#REF!</v>
      </c>
      <c r="D11" s="9" t="e">
        <f t="shared" si="1"/>
        <v>#REF!</v>
      </c>
      <c r="E11" s="15" t="e">
        <f t="shared" si="2"/>
        <v>#REF!</v>
      </c>
    </row>
    <row r="12" spans="1:8" ht="15" x14ac:dyDescent="0.25">
      <c r="A12" s="19" t="s">
        <v>47</v>
      </c>
      <c r="B12" s="20" t="s">
        <v>29</v>
      </c>
      <c r="C12" s="9" t="e">
        <f t="shared" si="0"/>
        <v>#REF!</v>
      </c>
      <c r="D12" s="9" t="e">
        <f t="shared" si="1"/>
        <v>#REF!</v>
      </c>
      <c r="E12" s="15" t="e">
        <f t="shared" si="2"/>
        <v>#REF!</v>
      </c>
    </row>
    <row r="13" spans="1:8" ht="15" x14ac:dyDescent="0.25">
      <c r="A13" s="19" t="s">
        <v>48</v>
      </c>
      <c r="B13" s="20" t="s">
        <v>30</v>
      </c>
      <c r="C13" s="9" t="e">
        <f t="shared" si="0"/>
        <v>#REF!</v>
      </c>
      <c r="D13" s="9" t="e">
        <f t="shared" si="1"/>
        <v>#REF!</v>
      </c>
      <c r="E13" s="15" t="e">
        <f t="shared" si="2"/>
        <v>#REF!</v>
      </c>
    </row>
    <row r="14" spans="1:8" ht="15" x14ac:dyDescent="0.25">
      <c r="A14" s="19" t="s">
        <v>85</v>
      </c>
      <c r="B14" s="20" t="s">
        <v>31</v>
      </c>
      <c r="C14" s="9" t="e">
        <f t="shared" si="0"/>
        <v>#REF!</v>
      </c>
      <c r="D14" s="9" t="e">
        <f t="shared" si="1"/>
        <v>#REF!</v>
      </c>
      <c r="E14" s="15" t="e">
        <f t="shared" si="2"/>
        <v>#REF!</v>
      </c>
    </row>
    <row r="15" spans="1:8" ht="15" x14ac:dyDescent="0.25">
      <c r="A15" s="19" t="s">
        <v>86</v>
      </c>
      <c r="B15" s="20" t="s">
        <v>32</v>
      </c>
      <c r="C15" s="9" t="e">
        <f t="shared" si="0"/>
        <v>#REF!</v>
      </c>
      <c r="D15" s="9" t="e">
        <f t="shared" si="1"/>
        <v>#REF!</v>
      </c>
      <c r="E15" s="15" t="e">
        <f t="shared" si="2"/>
        <v>#REF!</v>
      </c>
    </row>
    <row r="16" spans="1:8" ht="15" x14ac:dyDescent="0.25">
      <c r="A16" s="19" t="s">
        <v>87</v>
      </c>
      <c r="B16" s="20" t="s">
        <v>33</v>
      </c>
      <c r="C16" s="9" t="e">
        <f t="shared" si="0"/>
        <v>#REF!</v>
      </c>
      <c r="D16" s="9" t="e">
        <f t="shared" si="1"/>
        <v>#REF!</v>
      </c>
      <c r="E16" s="15" t="e">
        <f t="shared" si="2"/>
        <v>#REF!</v>
      </c>
    </row>
    <row r="17" spans="1:5" ht="15" x14ac:dyDescent="0.25">
      <c r="A17" s="19" t="s">
        <v>88</v>
      </c>
      <c r="B17" s="20" t="s">
        <v>34</v>
      </c>
      <c r="C17" s="9" t="e">
        <f t="shared" si="0"/>
        <v>#REF!</v>
      </c>
      <c r="D17" s="9" t="e">
        <f t="shared" si="1"/>
        <v>#REF!</v>
      </c>
      <c r="E17" s="15" t="e">
        <f t="shared" si="2"/>
        <v>#REF!</v>
      </c>
    </row>
    <row r="18" spans="1:5" ht="15" x14ac:dyDescent="0.25">
      <c r="A18" s="19" t="s">
        <v>89</v>
      </c>
      <c r="B18" s="20" t="s">
        <v>35</v>
      </c>
      <c r="C18" s="9" t="e">
        <f t="shared" si="0"/>
        <v>#REF!</v>
      </c>
      <c r="D18" s="9" t="e">
        <f t="shared" si="1"/>
        <v>#REF!</v>
      </c>
      <c r="E18" s="15" t="e">
        <f t="shared" si="2"/>
        <v>#REF!</v>
      </c>
    </row>
    <row r="19" spans="1:5" ht="15" x14ac:dyDescent="0.25">
      <c r="A19" s="19" t="s">
        <v>90</v>
      </c>
      <c r="B19" s="20" t="s">
        <v>36</v>
      </c>
      <c r="C19" s="9" t="e">
        <f t="shared" si="0"/>
        <v>#REF!</v>
      </c>
      <c r="D19" s="9" t="e">
        <f t="shared" si="1"/>
        <v>#REF!</v>
      </c>
      <c r="E19" s="15" t="e">
        <f t="shared" si="2"/>
        <v>#REF!</v>
      </c>
    </row>
    <row r="20" spans="1:5" ht="15" x14ac:dyDescent="0.25">
      <c r="A20" s="19" t="s">
        <v>91</v>
      </c>
      <c r="B20" s="20" t="s">
        <v>37</v>
      </c>
      <c r="C20" s="9" t="e">
        <f t="shared" si="0"/>
        <v>#REF!</v>
      </c>
      <c r="D20" s="9" t="e">
        <f t="shared" si="1"/>
        <v>#REF!</v>
      </c>
      <c r="E20" s="15" t="e">
        <f t="shared" si="2"/>
        <v>#REF!</v>
      </c>
    </row>
    <row r="21" spans="1:5" ht="15" x14ac:dyDescent="0.25">
      <c r="A21" s="19" t="s">
        <v>92</v>
      </c>
      <c r="B21" s="20" t="s">
        <v>38</v>
      </c>
      <c r="C21" s="9" t="e">
        <f t="shared" si="0"/>
        <v>#REF!</v>
      </c>
      <c r="D21" s="9" t="e">
        <f t="shared" si="1"/>
        <v>#REF!</v>
      </c>
      <c r="E21" s="15" t="e">
        <f t="shared" si="2"/>
        <v>#REF!</v>
      </c>
    </row>
    <row r="22" spans="1:5" ht="15" x14ac:dyDescent="0.25">
      <c r="A22" s="19" t="s">
        <v>93</v>
      </c>
      <c r="B22" s="20" t="s">
        <v>39</v>
      </c>
      <c r="C22" s="9" t="e">
        <f t="shared" si="0"/>
        <v>#REF!</v>
      </c>
      <c r="D22" s="9" t="e">
        <f t="shared" si="1"/>
        <v>#REF!</v>
      </c>
      <c r="E22" s="15" t="e">
        <f t="shared" si="2"/>
        <v>#REF!</v>
      </c>
    </row>
    <row r="23" spans="1:5" ht="15" x14ac:dyDescent="0.25">
      <c r="A23" s="19" t="s">
        <v>94</v>
      </c>
      <c r="B23" s="20" t="s">
        <v>40</v>
      </c>
      <c r="C23" s="9" t="e">
        <f t="shared" si="0"/>
        <v>#REF!</v>
      </c>
      <c r="D23" s="9" t="e">
        <f t="shared" si="1"/>
        <v>#REF!</v>
      </c>
      <c r="E23" s="15" t="e">
        <f t="shared" si="2"/>
        <v>#REF!</v>
      </c>
    </row>
    <row r="24" spans="1:5" ht="15" x14ac:dyDescent="0.25">
      <c r="A24" s="19" t="s">
        <v>95</v>
      </c>
      <c r="B24" s="20" t="s">
        <v>41</v>
      </c>
      <c r="C24" s="9" t="e">
        <f t="shared" si="0"/>
        <v>#REF!</v>
      </c>
      <c r="D24" s="9" t="e">
        <f t="shared" si="1"/>
        <v>#REF!</v>
      </c>
      <c r="E24" s="15" t="e">
        <f t="shared" si="2"/>
        <v>#REF!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 x14ac:dyDescent="0.2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 x14ac:dyDescent="0.2">
      <c r="A1" s="100" t="e">
        <f>"Приложение №"&amp;Нкап&amp;" к решению
Богучанского районного Совета депутатов
от "&amp;Рдата&amp;" года №"&amp;Рномер</f>
        <v>#NAME?</v>
      </c>
      <c r="B1" s="100"/>
      <c r="C1" s="100"/>
    </row>
    <row r="2" spans="1:5" ht="41.25" customHeight="1" x14ac:dyDescent="0.2">
      <c r="A2" s="100" t="e">
        <f>"Приложение №"&amp;Н1кап&amp;" к решению
Богучанского районного Совета депутатов
от "&amp;Р1дата&amp;" года №"&amp;Р1номер</f>
        <v>#NAME?</v>
      </c>
      <c r="B2" s="100"/>
      <c r="C2" s="100"/>
    </row>
    <row r="3" spans="1:5" ht="68.25" customHeight="1" x14ac:dyDescent="0.2">
      <c r="A3" s="101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101"/>
      <c r="C3" s="101"/>
    </row>
    <row r="4" spans="1:5" x14ac:dyDescent="0.2">
      <c r="C4" s="2" t="s">
        <v>60</v>
      </c>
    </row>
    <row r="5" spans="1:5" x14ac:dyDescent="0.2">
      <c r="A5" s="3" t="s">
        <v>3</v>
      </c>
      <c r="B5" s="3" t="s">
        <v>23</v>
      </c>
      <c r="C5" s="3" t="s">
        <v>61</v>
      </c>
      <c r="E5" s="10">
        <v>5210314</v>
      </c>
    </row>
    <row r="6" spans="1:5" ht="15" x14ac:dyDescent="0.2">
      <c r="A6" s="102" t="s">
        <v>62</v>
      </c>
      <c r="B6" s="102"/>
      <c r="C6" s="4" t="e">
        <f>SUM(C7:C10)</f>
        <v>#REF!</v>
      </c>
      <c r="E6" s="10" t="e">
        <f>SUMIF(кл,"??? ????? ?? ?? "&amp;E5&amp;"*",сум)</f>
        <v>#REF!</v>
      </c>
    </row>
    <row r="7" spans="1:5" ht="15" x14ac:dyDescent="0.25">
      <c r="A7" s="6" t="s">
        <v>45</v>
      </c>
      <c r="B7" s="5" t="s">
        <v>27</v>
      </c>
      <c r="C7" s="9" t="e">
        <f>SUMIF(кл,"??? "&amp;$B7&amp;"?? ?? "&amp;$E$5&amp;"*",сум)</f>
        <v>#REF!</v>
      </c>
      <c r="E7" s="10" t="e">
        <f>C6-E6</f>
        <v>#REF!</v>
      </c>
    </row>
    <row r="8" spans="1:5" ht="15" x14ac:dyDescent="0.25">
      <c r="A8" s="6" t="s">
        <v>88</v>
      </c>
      <c r="B8" s="5" t="s">
        <v>34</v>
      </c>
      <c r="C8" s="9" t="e">
        <f>SUMIF(кл,"??? "&amp;$B8&amp;"?? ?? "&amp;$E$5&amp;"*",сум)</f>
        <v>#REF!</v>
      </c>
    </row>
    <row r="9" spans="1:5" ht="15" x14ac:dyDescent="0.25">
      <c r="A9" s="6" t="s">
        <v>89</v>
      </c>
      <c r="B9" s="5" t="s">
        <v>35</v>
      </c>
      <c r="C9" s="9" t="e">
        <f>SUMIF(кл,"??? "&amp;$B9&amp;"?? ?? "&amp;$E$5&amp;"*",сум)</f>
        <v>#REF!</v>
      </c>
    </row>
    <row r="10" spans="1:5" ht="15" x14ac:dyDescent="0.25">
      <c r="A10" s="6" t="s">
        <v>91</v>
      </c>
      <c r="B10" s="5" t="s">
        <v>37</v>
      </c>
      <c r="C10" s="9" t="e">
        <f>SUMIF(кл,"??? "&amp;$B10&amp;"?? ?? "&amp;$E$5&amp;"*",сум)</f>
        <v>#REF!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Деф</vt:lpstr>
      <vt:lpstr>Дох </vt:lpstr>
      <vt:lpstr>СоцЭк</vt:lpstr>
      <vt:lpstr>ЗП</vt:lpstr>
      <vt:lpstr>Рем</vt:lpstr>
      <vt:lpstr>Деф!Заголовки_для_печати</vt:lpstr>
      <vt:lpstr>'Дох '!Заголовки_для_печати</vt:lpstr>
      <vt:lpstr>ЗП!Заголовки_для_печати</vt:lpstr>
      <vt:lpstr>Рем!Заголовки_для_печати</vt:lpstr>
      <vt:lpstr>Деф!Область_печати</vt:lpstr>
      <vt:lpstr>'Дох '!Область_печати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User</cp:lastModifiedBy>
  <cp:lastPrinted>2023-03-14T08:12:49Z</cp:lastPrinted>
  <dcterms:created xsi:type="dcterms:W3CDTF">2009-03-19T02:39:24Z</dcterms:created>
  <dcterms:modified xsi:type="dcterms:W3CDTF">2023-03-14T08:13:04Z</dcterms:modified>
</cp:coreProperties>
</file>